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Julio\datos\"/>
    </mc:Choice>
  </mc:AlternateContent>
  <bookViews>
    <workbookView xWindow="0" yWindow="0" windowWidth="28800" windowHeight="12180"/>
  </bookViews>
  <sheets>
    <sheet name="P2 Presupuesto Aprobado-Ejec " sheetId="2" r:id="rId1"/>
  </sheets>
  <definedNames>
    <definedName name="_xlnm.Print_Area" localSheetId="0">'P2 Presupuesto Aprobado-Ejec '!$A$1:$K$91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2" l="1"/>
  <c r="J77" i="2"/>
  <c r="J28" i="2"/>
  <c r="I28" i="2" l="1"/>
  <c r="I80" i="2"/>
  <c r="H80" i="2"/>
  <c r="H77" i="2" l="1"/>
  <c r="H28" i="2"/>
  <c r="G19" i="2" l="1"/>
  <c r="G17" i="2"/>
  <c r="G13" i="2"/>
  <c r="F80" i="2"/>
  <c r="G80" i="2"/>
  <c r="F77" i="2"/>
  <c r="G37" i="2"/>
  <c r="G35" i="2"/>
  <c r="G34" i="2"/>
  <c r="G28" i="2" s="1"/>
  <c r="G24" i="2"/>
  <c r="F28" i="2"/>
  <c r="G12" i="2" l="1"/>
  <c r="E28" i="2"/>
  <c r="E80" i="2"/>
  <c r="D17" i="2" l="1"/>
  <c r="D19" i="2"/>
  <c r="D77" i="2" l="1"/>
  <c r="C28" i="2" l="1"/>
  <c r="D28" i="2"/>
  <c r="I77" i="2" l="1"/>
  <c r="G77" i="2" l="1"/>
  <c r="E77" i="2"/>
  <c r="D18" i="2" l="1"/>
  <c r="D12" i="2"/>
  <c r="D85" i="2" l="1"/>
  <c r="B12" i="2"/>
  <c r="K23" i="2" l="1"/>
  <c r="G18" i="2"/>
  <c r="F12" i="2" l="1"/>
  <c r="D54" i="2" l="1"/>
  <c r="C54" i="2"/>
  <c r="C18" i="2"/>
  <c r="C12" i="2"/>
  <c r="K54" i="2"/>
  <c r="J54" i="2"/>
  <c r="I54" i="2"/>
  <c r="H54" i="2"/>
  <c r="G54" i="2"/>
  <c r="G11" i="2" s="1"/>
  <c r="F54" i="2"/>
  <c r="E54" i="2"/>
  <c r="B54" i="2"/>
  <c r="D11" i="2" l="1"/>
  <c r="K13" i="2"/>
  <c r="K14" i="2"/>
  <c r="K17" i="2"/>
  <c r="K19" i="2"/>
  <c r="K20" i="2"/>
  <c r="K21" i="2"/>
  <c r="K22" i="2"/>
  <c r="K24" i="2"/>
  <c r="K25" i="2"/>
  <c r="K26" i="2"/>
  <c r="K29" i="2"/>
  <c r="K30" i="2"/>
  <c r="K31" i="2"/>
  <c r="K32" i="2"/>
  <c r="K33" i="2"/>
  <c r="K34" i="2"/>
  <c r="K35" i="2"/>
  <c r="K37" i="2"/>
  <c r="C11" i="2"/>
  <c r="C85" i="2" l="1"/>
  <c r="J18" i="2" l="1"/>
  <c r="J12" i="2"/>
  <c r="G85" i="2"/>
  <c r="I18" i="2"/>
  <c r="H18" i="2"/>
  <c r="F18" i="2"/>
  <c r="E18" i="2"/>
  <c r="I12" i="2"/>
  <c r="H12" i="2"/>
  <c r="E12" i="2"/>
  <c r="E85" i="2" s="1"/>
  <c r="B28" i="2"/>
  <c r="B18" i="2"/>
  <c r="F85" i="2" l="1"/>
  <c r="F11" i="2"/>
  <c r="H85" i="2"/>
  <c r="E11" i="2"/>
  <c r="J85" i="2"/>
  <c r="I85" i="2"/>
  <c r="K12" i="2"/>
  <c r="B11" i="2"/>
  <c r="K28" i="2"/>
  <c r="K18" i="2"/>
  <c r="B85" i="2"/>
  <c r="K85" i="2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<sst xmlns="http://schemas.openxmlformats.org/spreadsheetml/2006/main" count="98" uniqueCount="98">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</sst>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5" fillId="0" borderId="0" xfId="1" applyFont="1"/>
    <xf numFmtId="43" fontId="9" fillId="2" borderId="2" xfId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left"/>
    </xf>
    <xf numFmtId="0" fontId="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2</xdr:row>
      <xdr:rowOff>24528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405528"/>
          <a:ext cx="1998195" cy="1059205"/>
        </a:xfrm>
        <a:prstGeom prst="rect">
          <a:avLst/>
        </a:prstGeom>
      </xdr:spPr>
    </xdr:pic>
    <xdr:clientData/>
  </xdr:twoCellAnchor>
  <xdr:twoCellAnchor editAs="oneCell">
    <xdr:from>
      <xdr:col>9</xdr:col>
      <xdr:colOff>519619</xdr:colOff>
      <xdr:row>2</xdr:row>
      <xdr:rowOff>264583</xdr:rowOff>
    </xdr:from>
    <xdr:to>
      <xdr:col>10</xdr:col>
      <xdr:colOff>877345</xdr:colOff>
      <xdr:row>6</xdr:row>
      <xdr:rowOff>139545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1536" y="645583"/>
          <a:ext cx="1564226" cy="901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0"/>
  <sheetViews>
    <sheetView showGridLines="0" tabSelected="1" zoomScale="90" zoomScaleNormal="90" workbookViewId="0">
      <pane ySplit="10" topLeftCell="A77" activePane="bottomLeft" state="frozen"/>
      <selection activeCell="B1" sqref="B1"/>
      <selection pane="bottomLeft" activeCell="J70" sqref="J70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4.5703125" bestFit="1" customWidth="1"/>
    <col min="5" max="5" width="15.5703125" bestFit="1" customWidth="1"/>
    <col min="6" max="6" width="17" customWidth="1"/>
    <col min="7" max="7" width="16.140625" customWidth="1"/>
    <col min="8" max="8" width="20" customWidth="1"/>
    <col min="9" max="9" width="17.85546875" customWidth="1"/>
    <col min="10" max="10" width="18.140625" customWidth="1"/>
    <col min="11" max="11" width="18.42578125" customWidth="1"/>
  </cols>
  <sheetData>
    <row r="3" spans="1:12" ht="28.5" customHeight="1" x14ac:dyDescent="0.25">
      <c r="A3" s="45" t="s">
        <v>87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ht="21" customHeight="1" x14ac:dyDescent="0.25">
      <c r="A4" s="47" t="s">
        <v>88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2" ht="15.75" x14ac:dyDescent="0.25">
      <c r="A5" s="52" t="s">
        <v>96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2" ht="15.75" customHeight="1" x14ac:dyDescent="0.25">
      <c r="A6" s="54" t="s">
        <v>84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ht="15.75" customHeight="1" x14ac:dyDescent="0.25">
      <c r="A7" s="41" t="s">
        <v>75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2" x14ac:dyDescent="0.25">
      <c r="C8" s="16"/>
      <c r="D8" s="16"/>
      <c r="E8" s="16"/>
    </row>
    <row r="9" spans="1:12" ht="25.5" customHeight="1" x14ac:dyDescent="0.25">
      <c r="A9" s="49" t="s">
        <v>65</v>
      </c>
      <c r="B9" s="50" t="s">
        <v>86</v>
      </c>
      <c r="C9" s="50" t="s">
        <v>85</v>
      </c>
      <c r="D9" s="42" t="s">
        <v>90</v>
      </c>
      <c r="E9" s="43"/>
      <c r="F9" s="43"/>
      <c r="G9" s="43"/>
      <c r="H9" s="43"/>
      <c r="I9" s="43"/>
      <c r="J9" s="43"/>
      <c r="K9" s="44"/>
    </row>
    <row r="10" spans="1:12" x14ac:dyDescent="0.25">
      <c r="A10" s="49"/>
      <c r="B10" s="51"/>
      <c r="C10" s="51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76</v>
      </c>
    </row>
    <row r="11" spans="1:12" ht="15.75" x14ac:dyDescent="0.25">
      <c r="A11" s="1" t="s">
        <v>0</v>
      </c>
      <c r="B11" s="20">
        <f t="shared" ref="B11:G11" si="0">B12+B18+B28+B54</f>
        <v>131500000</v>
      </c>
      <c r="C11" s="20">
        <f t="shared" si="0"/>
        <v>0</v>
      </c>
      <c r="D11" s="21">
        <f t="shared" si="0"/>
        <v>5260417</v>
      </c>
      <c r="E11" s="21">
        <f t="shared" si="0"/>
        <v>5535737</v>
      </c>
      <c r="F11" s="21">
        <f t="shared" si="0"/>
        <v>9286392</v>
      </c>
      <c r="G11" s="21">
        <f t="shared" si="0"/>
        <v>6726701</v>
      </c>
      <c r="H11" s="21"/>
      <c r="I11" s="21"/>
      <c r="J11" s="21"/>
      <c r="K11" s="21"/>
    </row>
    <row r="12" spans="1:12" ht="15.75" x14ac:dyDescent="0.25">
      <c r="A12" s="2" t="s">
        <v>1</v>
      </c>
      <c r="B12" s="17">
        <f>SUM(B13:B17)</f>
        <v>81997031</v>
      </c>
      <c r="C12" s="22">
        <f>SUM(C13:C17)</f>
        <v>0</v>
      </c>
      <c r="D12" s="17">
        <f>SUM(D13:D17)</f>
        <v>5114057</v>
      </c>
      <c r="E12" s="17">
        <f t="shared" ref="E12:J12" si="1">SUM(E13:E17)</f>
        <v>5022529</v>
      </c>
      <c r="F12" s="17">
        <f t="shared" si="1"/>
        <v>6863600</v>
      </c>
      <c r="G12" s="17">
        <f>SUM(G13:G17)</f>
        <v>5554527</v>
      </c>
      <c r="H12" s="17">
        <f t="shared" si="1"/>
        <v>9787100</v>
      </c>
      <c r="I12" s="17">
        <f t="shared" si="1"/>
        <v>5157880</v>
      </c>
      <c r="J12" s="17">
        <f t="shared" si="1"/>
        <v>5174554</v>
      </c>
      <c r="K12" s="18">
        <f>SUM(D12:J12)</f>
        <v>42674247</v>
      </c>
    </row>
    <row r="13" spans="1:12" ht="15.75" x14ac:dyDescent="0.25">
      <c r="A13" s="4" t="s">
        <v>2</v>
      </c>
      <c r="B13" s="23">
        <v>62603446</v>
      </c>
      <c r="C13" s="23"/>
      <c r="D13" s="24">
        <v>4377643</v>
      </c>
      <c r="E13" s="25">
        <v>4308511</v>
      </c>
      <c r="F13" s="26">
        <v>4194175</v>
      </c>
      <c r="G13" s="11">
        <f>1937768+193175+468000+102000+576834+1216000+45000+272000+40000</f>
        <v>4850777</v>
      </c>
      <c r="H13" s="25">
        <v>4889435</v>
      </c>
      <c r="I13" s="25">
        <v>4491675</v>
      </c>
      <c r="J13" s="25">
        <v>4389925</v>
      </c>
      <c r="K13" s="27">
        <f>SUM(D13:J13)</f>
        <v>31502141</v>
      </c>
    </row>
    <row r="14" spans="1:12" ht="15.75" x14ac:dyDescent="0.25">
      <c r="A14" s="4" t="s">
        <v>3</v>
      </c>
      <c r="B14" s="23">
        <v>10972600</v>
      </c>
      <c r="C14" s="23"/>
      <c r="D14" s="24">
        <v>70800</v>
      </c>
      <c r="E14" s="13">
        <v>70500</v>
      </c>
      <c r="F14" s="13">
        <v>2030500</v>
      </c>
      <c r="G14" s="12">
        <v>67500</v>
      </c>
      <c r="H14" s="25">
        <v>4235000</v>
      </c>
      <c r="I14" s="25"/>
      <c r="J14" s="25">
        <v>116000</v>
      </c>
      <c r="K14" s="27">
        <f>SUM(D14:J14)</f>
        <v>6590300</v>
      </c>
    </row>
    <row r="15" spans="1:12" ht="15.75" x14ac:dyDescent="0.25">
      <c r="A15" s="4" t="s">
        <v>4</v>
      </c>
      <c r="B15" s="23"/>
      <c r="C15" s="23"/>
      <c r="D15" s="24"/>
      <c r="E15" s="13"/>
      <c r="F15" s="13"/>
      <c r="G15" s="12"/>
      <c r="H15" s="25"/>
      <c r="I15" s="25"/>
      <c r="J15" s="25"/>
      <c r="K15" s="29"/>
      <c r="L15" s="9"/>
    </row>
    <row r="16" spans="1:12" ht="15.75" x14ac:dyDescent="0.25">
      <c r="A16" s="4" t="s">
        <v>5</v>
      </c>
      <c r="B16" s="23"/>
      <c r="C16" s="23"/>
      <c r="D16" s="28"/>
      <c r="E16" s="13"/>
      <c r="F16" s="13"/>
      <c r="G16" s="12"/>
      <c r="H16" s="29"/>
      <c r="I16" s="27"/>
      <c r="J16" s="29"/>
      <c r="K16" s="29"/>
    </row>
    <row r="17" spans="1:11" ht="15.75" x14ac:dyDescent="0.25">
      <c r="A17" s="4" t="s">
        <v>6</v>
      </c>
      <c r="B17" s="23">
        <v>8420985</v>
      </c>
      <c r="C17" s="23"/>
      <c r="D17" s="24">
        <f>189221+189488+27356+99033+99173+13808+22121+22152+3262</f>
        <v>665614</v>
      </c>
      <c r="E17" s="13">
        <v>643518</v>
      </c>
      <c r="F17" s="30">
        <v>638925</v>
      </c>
      <c r="G17" s="12">
        <f>184707+184967+26958+89405+89531+13116+22121+22152+3293</f>
        <v>636250</v>
      </c>
      <c r="H17" s="30">
        <v>662665</v>
      </c>
      <c r="I17" s="31">
        <v>666205</v>
      </c>
      <c r="J17" s="32">
        <v>668629</v>
      </c>
      <c r="K17" s="27">
        <f>SUM(D17:J17)</f>
        <v>4581806</v>
      </c>
    </row>
    <row r="18" spans="1:11" ht="15.75" x14ac:dyDescent="0.25">
      <c r="A18" s="2" t="s">
        <v>7</v>
      </c>
      <c r="B18" s="33">
        <f>SUM(B19:B27)</f>
        <v>16270544</v>
      </c>
      <c r="C18" s="33">
        <f>SUM(C19:C26)</f>
        <v>0</v>
      </c>
      <c r="D18" s="33">
        <f>SUM(D19:D27)</f>
        <v>146360</v>
      </c>
      <c r="E18" s="33">
        <f t="shared" ref="E18:J18" si="2">SUM(E19:E27)</f>
        <v>505144</v>
      </c>
      <c r="F18" s="33">
        <f t="shared" si="2"/>
        <v>540236</v>
      </c>
      <c r="G18" s="33">
        <f t="shared" si="2"/>
        <v>912904</v>
      </c>
      <c r="H18" s="33">
        <f t="shared" si="2"/>
        <v>1843549</v>
      </c>
      <c r="I18" s="33">
        <f t="shared" si="2"/>
        <v>1449479</v>
      </c>
      <c r="J18" s="33">
        <f t="shared" si="2"/>
        <v>1420483</v>
      </c>
      <c r="K18" s="18">
        <f>SUM(D18:J18)</f>
        <v>6818155</v>
      </c>
    </row>
    <row r="19" spans="1:11" ht="15.75" x14ac:dyDescent="0.25">
      <c r="A19" s="4" t="s">
        <v>8</v>
      </c>
      <c r="B19" s="23">
        <v>6764181</v>
      </c>
      <c r="C19" s="23"/>
      <c r="D19" s="24">
        <f>54270+20007+6682</f>
        <v>80959</v>
      </c>
      <c r="E19" s="13">
        <v>451784</v>
      </c>
      <c r="F19" s="13">
        <v>473244</v>
      </c>
      <c r="G19" s="12">
        <f>74008+20007+364055+6682</f>
        <v>464752</v>
      </c>
      <c r="H19" s="25">
        <v>454767</v>
      </c>
      <c r="I19" s="25">
        <v>468337</v>
      </c>
      <c r="J19" s="25">
        <v>466977</v>
      </c>
      <c r="K19" s="27">
        <f>SUM(D19:J19)</f>
        <v>2860820</v>
      </c>
    </row>
    <row r="20" spans="1:11" ht="15.75" x14ac:dyDescent="0.25">
      <c r="A20" s="4" t="s">
        <v>9</v>
      </c>
      <c r="B20" s="23">
        <v>654000</v>
      </c>
      <c r="C20" s="23"/>
      <c r="D20" s="28" t="s">
        <v>97</v>
      </c>
      <c r="E20" s="13"/>
      <c r="F20" s="13"/>
      <c r="G20" s="12"/>
      <c r="H20" s="25"/>
      <c r="I20" s="25">
        <v>28763</v>
      </c>
      <c r="J20" s="25">
        <v>948</v>
      </c>
      <c r="K20" s="27">
        <f>SUM(D20:J20)</f>
        <v>29711</v>
      </c>
    </row>
    <row r="21" spans="1:11" ht="15.75" x14ac:dyDescent="0.25">
      <c r="A21" s="4" t="s">
        <v>10</v>
      </c>
      <c r="B21" s="23">
        <v>500000</v>
      </c>
      <c r="C21" s="23"/>
      <c r="D21" s="28"/>
      <c r="E21" s="13"/>
      <c r="F21" s="13"/>
      <c r="G21" s="12"/>
      <c r="H21" s="25">
        <v>117200</v>
      </c>
      <c r="I21" s="25">
        <v>114350</v>
      </c>
      <c r="J21" s="25">
        <v>38800</v>
      </c>
      <c r="K21" s="27">
        <f>SUM(D21:J21)</f>
        <v>270350</v>
      </c>
    </row>
    <row r="22" spans="1:11" ht="15.75" x14ac:dyDescent="0.25">
      <c r="A22" s="4" t="s">
        <v>11</v>
      </c>
      <c r="B22" s="23"/>
      <c r="C22" s="23"/>
      <c r="D22" s="28"/>
      <c r="E22" s="13"/>
      <c r="F22" s="13"/>
      <c r="G22" s="12"/>
      <c r="H22" s="25">
        <v>123898</v>
      </c>
      <c r="I22" s="25"/>
      <c r="J22" s="25">
        <v>670</v>
      </c>
      <c r="K22" s="27">
        <f>SUM(D22:J22)</f>
        <v>124568</v>
      </c>
    </row>
    <row r="23" spans="1:11" ht="15.75" x14ac:dyDescent="0.25">
      <c r="A23" s="4" t="s">
        <v>12</v>
      </c>
      <c r="B23" s="23"/>
      <c r="C23" s="23"/>
      <c r="D23" s="28"/>
      <c r="E23" s="13"/>
      <c r="F23" s="13"/>
      <c r="G23" s="12"/>
      <c r="H23" s="25">
        <v>325713</v>
      </c>
      <c r="I23" s="25">
        <v>20060</v>
      </c>
      <c r="J23" s="25">
        <v>10030</v>
      </c>
      <c r="K23" s="27">
        <f>SUM(D23:J23)</f>
        <v>355803</v>
      </c>
    </row>
    <row r="24" spans="1:11" ht="15.75" x14ac:dyDescent="0.25">
      <c r="A24" s="4" t="s">
        <v>13</v>
      </c>
      <c r="B24" s="23">
        <v>978683</v>
      </c>
      <c r="C24" s="23"/>
      <c r="D24" s="24">
        <v>65076</v>
      </c>
      <c r="E24" s="13">
        <v>53035</v>
      </c>
      <c r="F24" s="13">
        <v>56667</v>
      </c>
      <c r="G24" s="12">
        <f>357857+89970</f>
        <v>447827</v>
      </c>
      <c r="H24" s="25">
        <v>63743</v>
      </c>
      <c r="I24" s="25">
        <v>392532</v>
      </c>
      <c r="J24" s="25">
        <v>66152</v>
      </c>
      <c r="K24" s="27">
        <f>SUM(D24:J24)</f>
        <v>1145032</v>
      </c>
    </row>
    <row r="25" spans="1:11" ht="15.75" x14ac:dyDescent="0.25">
      <c r="A25" s="4" t="s">
        <v>14</v>
      </c>
      <c r="B25" s="23">
        <v>3140000</v>
      </c>
      <c r="C25" s="23"/>
      <c r="D25" s="24"/>
      <c r="E25" s="13"/>
      <c r="F25" s="13"/>
      <c r="G25" s="12"/>
      <c r="H25" s="32">
        <v>720228</v>
      </c>
      <c r="I25" s="32">
        <v>70000</v>
      </c>
      <c r="J25" s="25">
        <v>659256</v>
      </c>
      <c r="K25" s="27">
        <f>SUM(D25:J25)</f>
        <v>1449484</v>
      </c>
    </row>
    <row r="26" spans="1:11" ht="15.75" x14ac:dyDescent="0.25">
      <c r="A26" s="4" t="s">
        <v>15</v>
      </c>
      <c r="B26" s="23">
        <v>2033680</v>
      </c>
      <c r="C26" s="23"/>
      <c r="D26" s="24">
        <v>325</v>
      </c>
      <c r="E26" s="13">
        <v>325</v>
      </c>
      <c r="F26" s="13">
        <v>10325</v>
      </c>
      <c r="G26" s="12">
        <v>325</v>
      </c>
      <c r="H26" s="25">
        <v>38000</v>
      </c>
      <c r="I26" s="25">
        <v>355437</v>
      </c>
      <c r="J26" s="25">
        <v>97620</v>
      </c>
      <c r="K26" s="27">
        <f>SUM(D26:J26)</f>
        <v>502357</v>
      </c>
    </row>
    <row r="27" spans="1:11" ht="15.75" x14ac:dyDescent="0.25">
      <c r="A27" s="4" t="s">
        <v>16</v>
      </c>
      <c r="B27" s="23">
        <v>2200000</v>
      </c>
      <c r="C27" s="23"/>
      <c r="D27" s="28"/>
      <c r="E27" s="13"/>
      <c r="F27" s="13"/>
      <c r="G27" s="12"/>
      <c r="H27" s="25"/>
      <c r="I27" s="39"/>
      <c r="J27" s="39">
        <v>80030</v>
      </c>
      <c r="K27" s="27"/>
    </row>
    <row r="28" spans="1:11" ht="15.75" x14ac:dyDescent="0.25">
      <c r="A28" s="2" t="s">
        <v>17</v>
      </c>
      <c r="B28" s="33">
        <f>SUM(B29:B37)</f>
        <v>23184627</v>
      </c>
      <c r="C28" s="33">
        <f t="shared" ref="C28:F28" si="3">SUM(C29:C37)</f>
        <v>0</v>
      </c>
      <c r="D28" s="33">
        <f t="shared" si="3"/>
        <v>0</v>
      </c>
      <c r="E28" s="33">
        <f t="shared" si="3"/>
        <v>8064</v>
      </c>
      <c r="F28" s="33">
        <f t="shared" si="3"/>
        <v>1730034</v>
      </c>
      <c r="G28" s="33">
        <f>SUM(G29:G37)</f>
        <v>259270</v>
      </c>
      <c r="H28" s="33">
        <f>SUM(H29:H37)</f>
        <v>1120895</v>
      </c>
      <c r="I28" s="33">
        <f>SUM(I29:I37)</f>
        <v>549672</v>
      </c>
      <c r="J28" s="33">
        <f>SUM(J29:J37)</f>
        <v>323054</v>
      </c>
      <c r="K28" s="18">
        <f>SUM(D28:J28)</f>
        <v>3990989</v>
      </c>
    </row>
    <row r="29" spans="1:11" ht="15.75" x14ac:dyDescent="0.25">
      <c r="A29" s="4" t="s">
        <v>18</v>
      </c>
      <c r="B29" s="23">
        <v>3783628</v>
      </c>
      <c r="C29" s="23"/>
      <c r="D29" s="24"/>
      <c r="E29" s="13">
        <v>8064</v>
      </c>
      <c r="F29" s="13">
        <v>205734</v>
      </c>
      <c r="G29" s="12">
        <v>23836</v>
      </c>
      <c r="H29" s="25">
        <v>50979</v>
      </c>
      <c r="I29" s="27">
        <v>201272</v>
      </c>
      <c r="J29" s="25">
        <v>17406</v>
      </c>
      <c r="K29" s="27">
        <f>SUM(D29:J29)</f>
        <v>507291</v>
      </c>
    </row>
    <row r="30" spans="1:11" ht="15.75" x14ac:dyDescent="0.25">
      <c r="A30" s="4" t="s">
        <v>19</v>
      </c>
      <c r="B30" s="23"/>
      <c r="C30" s="23"/>
      <c r="D30" s="28"/>
      <c r="E30" s="13"/>
      <c r="F30" s="13"/>
      <c r="G30" s="12">
        <v>31691</v>
      </c>
      <c r="H30" s="13">
        <v>605</v>
      </c>
      <c r="I30" s="27"/>
      <c r="J30" s="25"/>
      <c r="K30" s="27">
        <f>SUM(D30:J30)</f>
        <v>32296</v>
      </c>
    </row>
    <row r="31" spans="1:11" ht="15.75" x14ac:dyDescent="0.25">
      <c r="A31" s="4" t="s">
        <v>20</v>
      </c>
      <c r="B31" s="23">
        <v>650000</v>
      </c>
      <c r="C31" s="23"/>
      <c r="D31" s="28"/>
      <c r="E31" s="13"/>
      <c r="F31" s="13"/>
      <c r="G31" s="12"/>
      <c r="H31" s="13">
        <v>180995</v>
      </c>
      <c r="I31" s="27"/>
      <c r="J31" s="39"/>
      <c r="K31" s="27">
        <f>SUM(D31:J31)</f>
        <v>180995</v>
      </c>
    </row>
    <row r="32" spans="1:11" ht="15.75" x14ac:dyDescent="0.25">
      <c r="A32" s="4" t="s">
        <v>21</v>
      </c>
      <c r="B32" s="23">
        <v>437500</v>
      </c>
      <c r="C32" s="23"/>
      <c r="D32" s="28"/>
      <c r="E32" s="13"/>
      <c r="F32" s="13"/>
      <c r="G32" s="12"/>
      <c r="H32" s="13"/>
      <c r="I32" s="27"/>
      <c r="J32" s="25"/>
      <c r="K32" s="27">
        <f>SUM(D32:J32)</f>
        <v>0</v>
      </c>
    </row>
    <row r="33" spans="1:11" ht="15.75" x14ac:dyDescent="0.25">
      <c r="A33" s="4" t="s">
        <v>22</v>
      </c>
      <c r="B33" s="23"/>
      <c r="C33" s="23"/>
      <c r="D33" s="28"/>
      <c r="E33" s="13"/>
      <c r="F33" s="13"/>
      <c r="G33" s="12">
        <v>12532</v>
      </c>
      <c r="H33" s="13">
        <v>1591</v>
      </c>
      <c r="I33" s="27"/>
      <c r="J33" s="25">
        <v>460</v>
      </c>
      <c r="K33" s="27">
        <f>SUM(D33:J33)</f>
        <v>14583</v>
      </c>
    </row>
    <row r="34" spans="1:11" ht="15.75" x14ac:dyDescent="0.25">
      <c r="A34" s="4" t="s">
        <v>23</v>
      </c>
      <c r="B34" s="23">
        <v>500000</v>
      </c>
      <c r="C34" s="23"/>
      <c r="D34" s="28"/>
      <c r="E34" s="13"/>
      <c r="F34" s="13"/>
      <c r="G34" s="12">
        <f>3853+3764+12646+7894</f>
        <v>28157</v>
      </c>
      <c r="H34" s="13">
        <v>26806</v>
      </c>
      <c r="I34" s="27"/>
      <c r="J34" s="25">
        <v>7080</v>
      </c>
      <c r="K34" s="27">
        <f>SUM(D34:J34)</f>
        <v>62043</v>
      </c>
    </row>
    <row r="35" spans="1:11" ht="15.75" x14ac:dyDescent="0.25">
      <c r="A35" s="4" t="s">
        <v>24</v>
      </c>
      <c r="B35" s="23">
        <v>11793030</v>
      </c>
      <c r="C35" s="23"/>
      <c r="D35" s="28"/>
      <c r="E35" s="13"/>
      <c r="F35" s="13">
        <v>1400000</v>
      </c>
      <c r="G35" s="12">
        <f>39106+3422</f>
        <v>42528</v>
      </c>
      <c r="H35" s="13">
        <v>2336</v>
      </c>
      <c r="I35" s="27">
        <v>261807</v>
      </c>
      <c r="J35" s="25">
        <v>143028</v>
      </c>
      <c r="K35" s="27">
        <f>SUM(D35:J35)</f>
        <v>1849699</v>
      </c>
    </row>
    <row r="36" spans="1:11" ht="15.75" x14ac:dyDescent="0.25">
      <c r="A36" s="4" t="s">
        <v>25</v>
      </c>
      <c r="B36" s="23"/>
      <c r="C36" s="23"/>
      <c r="D36" s="28"/>
      <c r="E36" s="13"/>
      <c r="F36" s="13"/>
      <c r="G36" s="12"/>
      <c r="H36" s="29"/>
      <c r="I36" s="29"/>
      <c r="J36" s="39"/>
      <c r="K36" s="27"/>
    </row>
    <row r="37" spans="1:11" ht="15.75" x14ac:dyDescent="0.25">
      <c r="A37" s="4" t="s">
        <v>26</v>
      </c>
      <c r="B37" s="23">
        <v>6020469</v>
      </c>
      <c r="C37" s="23"/>
      <c r="D37" s="28"/>
      <c r="E37" s="13"/>
      <c r="F37" s="13">
        <v>124300</v>
      </c>
      <c r="G37" s="12">
        <f>4457+22093+19199+10030+19175+6785+38787</f>
        <v>120526</v>
      </c>
      <c r="H37" s="13">
        <v>857583</v>
      </c>
      <c r="I37" s="27">
        <v>86593</v>
      </c>
      <c r="J37" s="39">
        <v>155080</v>
      </c>
      <c r="K37" s="27">
        <f>SUM(D37:J37)</f>
        <v>1344082</v>
      </c>
    </row>
    <row r="38" spans="1:11" ht="15.75" x14ac:dyDescent="0.25">
      <c r="A38" s="2" t="s">
        <v>27</v>
      </c>
      <c r="B38" s="34"/>
      <c r="C38" s="34"/>
      <c r="G38" s="38"/>
    </row>
    <row r="39" spans="1:11" ht="15.75" x14ac:dyDescent="0.25">
      <c r="A39" s="4" t="s">
        <v>28</v>
      </c>
      <c r="B39" s="28"/>
      <c r="C39" s="28"/>
      <c r="G39" s="38"/>
    </row>
    <row r="40" spans="1:11" ht="15.75" x14ac:dyDescent="0.25">
      <c r="A40" s="4" t="s">
        <v>29</v>
      </c>
      <c r="B40" s="28"/>
      <c r="C40" s="28"/>
      <c r="G40" s="38"/>
    </row>
    <row r="41" spans="1:11" ht="15.75" x14ac:dyDescent="0.25">
      <c r="A41" s="4" t="s">
        <v>30</v>
      </c>
      <c r="B41" s="28"/>
      <c r="C41" s="28"/>
      <c r="G41" s="38"/>
    </row>
    <row r="42" spans="1:11" ht="15.75" x14ac:dyDescent="0.25">
      <c r="A42" s="4" t="s">
        <v>31</v>
      </c>
      <c r="B42" s="28"/>
      <c r="C42" s="28"/>
    </row>
    <row r="43" spans="1:11" ht="15.75" x14ac:dyDescent="0.25">
      <c r="A43" s="4" t="s">
        <v>32</v>
      </c>
      <c r="B43" s="28"/>
      <c r="C43" s="28"/>
    </row>
    <row r="44" spans="1:11" ht="15.75" x14ac:dyDescent="0.25">
      <c r="A44" s="4" t="s">
        <v>33</v>
      </c>
      <c r="B44" s="28"/>
      <c r="C44" s="28"/>
    </row>
    <row r="45" spans="1:11" ht="15.75" x14ac:dyDescent="0.25">
      <c r="A45" s="4" t="s">
        <v>34</v>
      </c>
      <c r="B45" s="28"/>
      <c r="C45" s="28"/>
    </row>
    <row r="46" spans="1:11" ht="15.75" x14ac:dyDescent="0.25">
      <c r="A46" s="4" t="s">
        <v>35</v>
      </c>
      <c r="B46" s="34"/>
      <c r="C46" s="29"/>
    </row>
    <row r="47" spans="1:11" ht="15.75" x14ac:dyDescent="0.25">
      <c r="A47" s="2" t="s">
        <v>36</v>
      </c>
      <c r="B47" s="28"/>
      <c r="C47" s="29"/>
    </row>
    <row r="48" spans="1:11" ht="15.75" x14ac:dyDescent="0.25">
      <c r="A48" s="4" t="s">
        <v>37</v>
      </c>
      <c r="B48" s="28"/>
      <c r="C48" s="29"/>
    </row>
    <row r="49" spans="1:11" ht="15.75" x14ac:dyDescent="0.25">
      <c r="A49" s="4" t="s">
        <v>38</v>
      </c>
      <c r="B49" s="28"/>
      <c r="C49" s="29"/>
    </row>
    <row r="50" spans="1:11" ht="15.75" x14ac:dyDescent="0.25">
      <c r="A50" s="4" t="s">
        <v>39</v>
      </c>
      <c r="B50" s="28"/>
      <c r="C50" s="29"/>
    </row>
    <row r="51" spans="1:11" ht="15.75" x14ac:dyDescent="0.25">
      <c r="A51" s="4" t="s">
        <v>40</v>
      </c>
      <c r="B51" s="28"/>
      <c r="C51" s="29"/>
    </row>
    <row r="52" spans="1:11" ht="15.75" x14ac:dyDescent="0.25">
      <c r="A52" s="4" t="s">
        <v>41</v>
      </c>
      <c r="B52" s="28"/>
      <c r="C52" s="29"/>
    </row>
    <row r="53" spans="1:11" ht="15.75" x14ac:dyDescent="0.25">
      <c r="A53" s="4" t="s">
        <v>42</v>
      </c>
      <c r="B53" s="28"/>
      <c r="C53" s="29"/>
    </row>
    <row r="54" spans="1:11" ht="15.75" x14ac:dyDescent="0.25">
      <c r="A54" s="2" t="s">
        <v>43</v>
      </c>
      <c r="B54" s="33">
        <f>SUM(B55:B63)</f>
        <v>10047798</v>
      </c>
      <c r="C54" s="33">
        <f>SUM(C55:C63)</f>
        <v>0</v>
      </c>
      <c r="D54" s="33">
        <f>SUM(D55:D63)</f>
        <v>0</v>
      </c>
      <c r="E54" s="33">
        <f t="shared" ref="E54:K54" si="4">SUM(E55:E63)</f>
        <v>0</v>
      </c>
      <c r="F54" s="33">
        <f t="shared" si="4"/>
        <v>152522</v>
      </c>
      <c r="G54" s="33">
        <f t="shared" si="4"/>
        <v>0</v>
      </c>
      <c r="H54" s="33">
        <f t="shared" si="4"/>
        <v>827805</v>
      </c>
      <c r="I54" s="33">
        <f t="shared" si="4"/>
        <v>70919</v>
      </c>
      <c r="J54" s="33">
        <f t="shared" si="4"/>
        <v>847703</v>
      </c>
      <c r="K54">
        <f t="shared" si="4"/>
        <v>0</v>
      </c>
    </row>
    <row r="55" spans="1:11" ht="15.75" x14ac:dyDescent="0.25">
      <c r="A55" s="4" t="s">
        <v>44</v>
      </c>
      <c r="B55" s="23">
        <v>1363245</v>
      </c>
      <c r="C55" s="25"/>
      <c r="G55" s="38"/>
      <c r="H55" s="37">
        <v>729583</v>
      </c>
      <c r="I55" s="37">
        <v>44204</v>
      </c>
      <c r="J55" s="38">
        <v>482658</v>
      </c>
    </row>
    <row r="56" spans="1:11" ht="15.75" x14ac:dyDescent="0.25">
      <c r="A56" s="4" t="s">
        <v>45</v>
      </c>
      <c r="B56" s="23"/>
      <c r="C56" s="25"/>
      <c r="F56" s="38"/>
    </row>
    <row r="57" spans="1:11" ht="15.75" x14ac:dyDescent="0.25">
      <c r="A57" s="4" t="s">
        <v>46</v>
      </c>
      <c r="B57" s="23">
        <v>500000</v>
      </c>
      <c r="C57" s="25"/>
      <c r="F57" s="38"/>
      <c r="J57" s="38">
        <v>95769</v>
      </c>
    </row>
    <row r="58" spans="1:11" ht="15.75" x14ac:dyDescent="0.25">
      <c r="A58" s="4" t="s">
        <v>47</v>
      </c>
      <c r="B58" s="23"/>
      <c r="C58" s="25"/>
      <c r="I58" s="38"/>
    </row>
    <row r="59" spans="1:11" ht="15.75" x14ac:dyDescent="0.25">
      <c r="A59" s="4" t="s">
        <v>48</v>
      </c>
      <c r="B59" s="23">
        <v>1500000</v>
      </c>
      <c r="C59" s="25"/>
      <c r="F59" s="38">
        <v>152522</v>
      </c>
      <c r="H59" s="37">
        <v>18336</v>
      </c>
      <c r="I59" s="38">
        <v>26715</v>
      </c>
      <c r="J59" s="38">
        <v>269276</v>
      </c>
    </row>
    <row r="60" spans="1:11" x14ac:dyDescent="0.25">
      <c r="A60" s="4" t="s">
        <v>49</v>
      </c>
      <c r="B60" s="5"/>
      <c r="C60" s="5"/>
      <c r="H60" s="38">
        <v>79886</v>
      </c>
    </row>
    <row r="61" spans="1:11" x14ac:dyDescent="0.25">
      <c r="A61" s="4" t="s">
        <v>50</v>
      </c>
      <c r="B61" s="5">
        <v>3684553</v>
      </c>
      <c r="C61" s="5"/>
    </row>
    <row r="62" spans="1:11" x14ac:dyDescent="0.25">
      <c r="A62" s="4" t="s">
        <v>51</v>
      </c>
      <c r="B62" s="5">
        <v>3000000</v>
      </c>
      <c r="C62" s="5"/>
    </row>
    <row r="63" spans="1:11" x14ac:dyDescent="0.25">
      <c r="A63" s="4" t="s">
        <v>52</v>
      </c>
      <c r="B63" s="5"/>
      <c r="C63" s="5"/>
    </row>
    <row r="64" spans="1:11" x14ac:dyDescent="0.25">
      <c r="A64" s="2" t="s">
        <v>53</v>
      </c>
      <c r="B64" s="3"/>
      <c r="C64" s="3"/>
    </row>
    <row r="65" spans="1:11" x14ac:dyDescent="0.25">
      <c r="A65" s="4" t="s">
        <v>54</v>
      </c>
      <c r="B65" s="5"/>
      <c r="C65" s="5"/>
    </row>
    <row r="66" spans="1:11" x14ac:dyDescent="0.25">
      <c r="A66" s="4" t="s">
        <v>55</v>
      </c>
      <c r="B66" s="5"/>
      <c r="C66" s="5"/>
    </row>
    <row r="67" spans="1:11" x14ac:dyDescent="0.25">
      <c r="A67" s="4" t="s">
        <v>56</v>
      </c>
      <c r="B67" s="5"/>
      <c r="C67" s="5"/>
    </row>
    <row r="68" spans="1:11" x14ac:dyDescent="0.25">
      <c r="A68" s="4" t="s">
        <v>57</v>
      </c>
      <c r="B68" s="5"/>
      <c r="C68" s="5"/>
    </row>
    <row r="69" spans="1:11" x14ac:dyDescent="0.25">
      <c r="A69" s="2" t="s">
        <v>58</v>
      </c>
      <c r="B69" s="3"/>
      <c r="C69" s="3"/>
    </row>
    <row r="70" spans="1:11" x14ac:dyDescent="0.25">
      <c r="A70" s="4" t="s">
        <v>59</v>
      </c>
      <c r="B70" s="5"/>
      <c r="C70" s="5"/>
    </row>
    <row r="71" spans="1:11" x14ac:dyDescent="0.25">
      <c r="A71" s="4" t="s">
        <v>60</v>
      </c>
      <c r="B71" s="5"/>
      <c r="C71" s="5"/>
    </row>
    <row r="72" spans="1:11" x14ac:dyDescent="0.25">
      <c r="A72" s="2" t="s">
        <v>61</v>
      </c>
      <c r="B72" s="3"/>
      <c r="C72" s="3"/>
    </row>
    <row r="73" spans="1:11" x14ac:dyDescent="0.25">
      <c r="A73" s="4" t="s">
        <v>62</v>
      </c>
      <c r="B73" s="5"/>
      <c r="C73" s="5"/>
    </row>
    <row r="74" spans="1:11" x14ac:dyDescent="0.25">
      <c r="A74" s="4" t="s">
        <v>63</v>
      </c>
      <c r="B74" s="5"/>
      <c r="C74" s="5"/>
    </row>
    <row r="75" spans="1:11" x14ac:dyDescent="0.25">
      <c r="A75" s="4" t="s">
        <v>64</v>
      </c>
      <c r="B75" s="5"/>
      <c r="C75" s="5"/>
    </row>
    <row r="76" spans="1:11" x14ac:dyDescent="0.25">
      <c r="A76" s="1" t="s">
        <v>66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 x14ac:dyDescent="0.25">
      <c r="A77" s="2" t="s">
        <v>67</v>
      </c>
      <c r="B77" s="3"/>
      <c r="C77" s="3"/>
      <c r="D77" s="38">
        <f>+D78</f>
        <v>0</v>
      </c>
      <c r="E77" s="38">
        <f>+E78</f>
        <v>696480</v>
      </c>
      <c r="F77" s="38">
        <f>+F78</f>
        <v>12886273</v>
      </c>
      <c r="G77" s="38">
        <f>+G78+G79</f>
        <v>2925360</v>
      </c>
      <c r="H77" s="38">
        <f>+H78+H79</f>
        <v>0</v>
      </c>
      <c r="I77" s="16">
        <f>+I78</f>
        <v>3167471</v>
      </c>
      <c r="J77" s="16">
        <f>+J78</f>
        <v>2252408</v>
      </c>
    </row>
    <row r="78" spans="1:11" x14ac:dyDescent="0.25">
      <c r="A78" s="4" t="s">
        <v>68</v>
      </c>
      <c r="B78" s="5"/>
      <c r="C78" s="5"/>
      <c r="D78" s="38"/>
      <c r="E78" s="38">
        <v>696480</v>
      </c>
      <c r="F78" s="38">
        <v>12886273</v>
      </c>
      <c r="G78" s="38">
        <v>2925360</v>
      </c>
      <c r="H78" s="38"/>
      <c r="I78" s="37">
        <v>3167471</v>
      </c>
      <c r="J78" s="37">
        <v>2252408</v>
      </c>
    </row>
    <row r="79" spans="1:11" x14ac:dyDescent="0.25">
      <c r="A79" s="4" t="s">
        <v>69</v>
      </c>
      <c r="B79" s="5"/>
      <c r="C79" s="5"/>
      <c r="G79" s="38"/>
    </row>
    <row r="80" spans="1:11" ht="15.75" x14ac:dyDescent="0.25">
      <c r="A80" s="2" t="s">
        <v>70</v>
      </c>
      <c r="B80" s="3"/>
      <c r="C80" s="3"/>
      <c r="E80" s="16">
        <f>E81</f>
        <v>453287</v>
      </c>
      <c r="F80" s="16">
        <f t="shared" ref="F80:J80" si="5">F81</f>
        <v>0</v>
      </c>
      <c r="G80" s="16">
        <f t="shared" si="5"/>
        <v>533443</v>
      </c>
      <c r="H80" s="16">
        <f t="shared" si="5"/>
        <v>0</v>
      </c>
      <c r="I80" s="16">
        <f t="shared" si="5"/>
        <v>673342</v>
      </c>
      <c r="J80" s="16">
        <f t="shared" si="5"/>
        <v>238294</v>
      </c>
      <c r="K80" s="35"/>
    </row>
    <row r="81" spans="1:11" ht="15.75" x14ac:dyDescent="0.25">
      <c r="A81" s="4" t="s">
        <v>71</v>
      </c>
      <c r="B81" s="5"/>
      <c r="C81" s="5"/>
      <c r="E81" s="38">
        <v>453287</v>
      </c>
      <c r="G81" s="38">
        <v>533443</v>
      </c>
      <c r="I81" s="27">
        <v>673342</v>
      </c>
      <c r="J81" s="27">
        <v>238294</v>
      </c>
      <c r="K81" s="36"/>
    </row>
    <row r="82" spans="1:11" x14ac:dyDescent="0.25">
      <c r="A82" s="4" t="s">
        <v>72</v>
      </c>
      <c r="B82" s="5"/>
      <c r="C82" s="5"/>
      <c r="G82" s="38"/>
    </row>
    <row r="83" spans="1:11" x14ac:dyDescent="0.25">
      <c r="A83" s="2" t="s">
        <v>73</v>
      </c>
      <c r="B83" s="3"/>
      <c r="C83" s="3"/>
    </row>
    <row r="84" spans="1:11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</row>
    <row r="85" spans="1:11" ht="15.75" x14ac:dyDescent="0.25">
      <c r="A85" s="6" t="s">
        <v>89</v>
      </c>
      <c r="B85" s="40">
        <f>B12+B18+B28+B54</f>
        <v>131500000</v>
      </c>
      <c r="C85" s="10">
        <f>C12+C18+C28+C54</f>
        <v>0</v>
      </c>
      <c r="D85" s="10">
        <f>D12+D18+D77+D28</f>
        <v>5260417</v>
      </c>
      <c r="E85" s="10">
        <f>E12+E18+E28+E54+E77+E80</f>
        <v>6685504</v>
      </c>
      <c r="F85" s="10">
        <f>F12+F18+F28+F54+F77</f>
        <v>22172665</v>
      </c>
      <c r="G85" s="10">
        <f>G12+G18+G28+G54+G77+G80</f>
        <v>10185504</v>
      </c>
      <c r="H85" s="10">
        <f>H12+H18+H28+H54+H77</f>
        <v>13579349</v>
      </c>
      <c r="I85" s="10">
        <f>I12+I18+I28+I54+I77+I80</f>
        <v>11068763</v>
      </c>
      <c r="J85" s="10">
        <f>J12+J18+J28+J54+J77+J80</f>
        <v>10256496</v>
      </c>
      <c r="K85" s="10">
        <f t="shared" ref="K85" si="6">K12+K18+K28+K54+K77+K80</f>
        <v>53483391</v>
      </c>
    </row>
    <row r="86" spans="1:11" ht="15.75" thickBot="1" x14ac:dyDescent="0.3"/>
    <row r="87" spans="1:11" ht="30.75" thickBot="1" x14ac:dyDescent="0.3">
      <c r="A87" s="14" t="s">
        <v>91</v>
      </c>
    </row>
    <row r="88" spans="1:11" ht="30.75" thickBot="1" x14ac:dyDescent="0.3">
      <c r="A88" s="14" t="s">
        <v>92</v>
      </c>
      <c r="F88" s="19"/>
    </row>
    <row r="89" spans="1:11" ht="75.75" thickBot="1" x14ac:dyDescent="0.3">
      <c r="A89" s="15" t="s">
        <v>93</v>
      </c>
      <c r="F89" s="55" t="s">
        <v>94</v>
      </c>
      <c r="G89" s="29"/>
      <c r="H89" s="29"/>
    </row>
    <row r="90" spans="1:11" ht="15.75" x14ac:dyDescent="0.25">
      <c r="F90" s="56" t="s">
        <v>95</v>
      </c>
      <c r="G90" s="29"/>
      <c r="H90" s="29"/>
    </row>
  </sheetData>
  <mergeCells count="9">
    <mergeCell ref="A7:K7"/>
    <mergeCell ref="D9:K9"/>
    <mergeCell ref="A3:K3"/>
    <mergeCell ref="A4:K4"/>
    <mergeCell ref="A9:A10"/>
    <mergeCell ref="B9:B10"/>
    <mergeCell ref="C9:C10"/>
    <mergeCell ref="A5:K5"/>
    <mergeCell ref="A6:K6"/>
  </mergeCells>
  <pageMargins left="0.7" right="0.7" top="0.75" bottom="0.75" header="0.3" footer="0.3"/>
  <pageSetup paperSize="8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2024-08-13T18:30:52Z</cp:lastPrinted>
  <dcterms:created xsi:type="dcterms:W3CDTF">2021-07-29T18:58:50Z</dcterms:created>
  <dcterms:modified xsi:type="dcterms:W3CDTF">2024-08-13T18:32:00Z</dcterms:modified>
</cp:coreProperties>
</file>