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2_Finanzas\Inventario en Almacén\2022\Formato Abierto\"/>
    </mc:Choice>
  </mc:AlternateContent>
  <bookViews>
    <workbookView xWindow="0" yWindow="0" windowWidth="28800" windowHeight="11700"/>
  </bookViews>
  <sheets>
    <sheet name="Abril 2022 A Junio 2022" sheetId="1" r:id="rId1"/>
  </sheets>
  <definedNames>
    <definedName name="_xlnm._FilterDatabase" localSheetId="0" hidden="1">'Abril 2022 A Junio 2022'!$A$7:$F$314</definedName>
    <definedName name="_xlnm.Print_Area" localSheetId="0">'Abril 2022 A Junio 2022'!$A$1:$F$320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2" i="1"/>
  <c r="F13" i="1"/>
  <c r="F14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7" i="1"/>
  <c r="F98" i="1"/>
  <c r="F99" i="1"/>
  <c r="F100" i="1"/>
  <c r="F101" i="1"/>
  <c r="F102" i="1"/>
  <c r="F103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5" i="1"/>
  <c r="F137" i="1"/>
  <c r="F138" i="1"/>
  <c r="F140" i="1"/>
  <c r="F141" i="1"/>
  <c r="F142" i="1"/>
  <c r="F143" i="1"/>
  <c r="F144" i="1"/>
  <c r="F145" i="1"/>
  <c r="F146" i="1"/>
  <c r="F147" i="1"/>
  <c r="F148" i="1"/>
  <c r="F150" i="1"/>
  <c r="F151" i="1"/>
  <c r="F152" i="1"/>
  <c r="F153" i="1"/>
  <c r="F154" i="1"/>
  <c r="F155" i="1"/>
  <c r="F156" i="1"/>
  <c r="F157" i="1"/>
  <c r="F158" i="1"/>
  <c r="F159" i="1"/>
  <c r="F160" i="1"/>
  <c r="F162" i="1"/>
  <c r="F167" i="1"/>
  <c r="F168" i="1"/>
  <c r="F169" i="1"/>
  <c r="F170" i="1"/>
  <c r="F171" i="1"/>
  <c r="F172" i="1"/>
  <c r="F174" i="1"/>
  <c r="F175" i="1"/>
  <c r="F176" i="1"/>
  <c r="F177" i="1"/>
  <c r="F179" i="1"/>
  <c r="F180" i="1"/>
  <c r="F181" i="1"/>
  <c r="F182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3" i="1"/>
  <c r="F295" i="1"/>
  <c r="F296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1" i="1"/>
  <c r="F312" i="1"/>
  <c r="F8" i="1"/>
  <c r="D9" i="1" l="1"/>
  <c r="F9" i="1" s="1"/>
  <c r="D11" i="1"/>
  <c r="F11" i="1" s="1"/>
  <c r="D15" i="1"/>
  <c r="F15" i="1" s="1"/>
  <c r="D21" i="1"/>
  <c r="F21" i="1" s="1"/>
  <c r="D35" i="1"/>
  <c r="F35" i="1" s="1"/>
  <c r="D54" i="1"/>
  <c r="F54" i="1" s="1"/>
  <c r="D95" i="1"/>
  <c r="F95" i="1" s="1"/>
  <c r="D96" i="1"/>
  <c r="F96" i="1" s="1"/>
  <c r="D104" i="1"/>
  <c r="F104" i="1" s="1"/>
  <c r="D107" i="1"/>
  <c r="F107" i="1" s="1"/>
  <c r="D134" i="1"/>
  <c r="F134" i="1" s="1"/>
  <c r="D136" i="1"/>
  <c r="F136" i="1" s="1"/>
  <c r="D139" i="1"/>
  <c r="F139" i="1" s="1"/>
  <c r="D149" i="1"/>
  <c r="F149" i="1" s="1"/>
  <c r="D161" i="1"/>
  <c r="F161" i="1" s="1"/>
  <c r="D163" i="1"/>
  <c r="F163" i="1" s="1"/>
  <c r="D164" i="1"/>
  <c r="F164" i="1" s="1"/>
  <c r="D165" i="1"/>
  <c r="F165" i="1" s="1"/>
  <c r="D166" i="1"/>
  <c r="F166" i="1" s="1"/>
  <c r="D173" i="1"/>
  <c r="F173" i="1" s="1"/>
  <c r="D178" i="1"/>
  <c r="F178" i="1" s="1"/>
  <c r="D183" i="1"/>
  <c r="F183" i="1" s="1"/>
  <c r="D184" i="1"/>
  <c r="F184" i="1" s="1"/>
  <c r="D219" i="1"/>
  <c r="F219" i="1" s="1"/>
  <c r="D220" i="1"/>
  <c r="F220" i="1" s="1"/>
  <c r="D270" i="1"/>
  <c r="F270" i="1" s="1"/>
  <c r="D292" i="1"/>
  <c r="F292" i="1" s="1"/>
  <c r="D294" i="1"/>
  <c r="F294" i="1" s="1"/>
  <c r="D297" i="1"/>
  <c r="F297" i="1" s="1"/>
  <c r="D310" i="1"/>
  <c r="F310" i="1" s="1"/>
  <c r="F315" i="1" l="1"/>
  <c r="F313" i="1"/>
</calcChain>
</file>

<file path=xl/sharedStrings.xml><?xml version="1.0" encoding="utf-8"?>
<sst xmlns="http://schemas.openxmlformats.org/spreadsheetml/2006/main" count="652" uniqueCount="631">
  <si>
    <t>Enc. Division de Contabilidad</t>
  </si>
  <si>
    <t>Licda. Diana Mejía Rymer</t>
  </si>
  <si>
    <t>REALIZADO POR :</t>
  </si>
  <si>
    <t>WD - 40</t>
  </si>
  <si>
    <t>AN306</t>
  </si>
  <si>
    <t>Union Universal de 1</t>
  </si>
  <si>
    <t>AN305</t>
  </si>
  <si>
    <t xml:space="preserve">Union dreser fresser 3/4 </t>
  </si>
  <si>
    <t>AN304</t>
  </si>
  <si>
    <t>Union dreser fresser 1/2</t>
  </si>
  <si>
    <t>AN303</t>
  </si>
  <si>
    <t>Union dreser fresser 1</t>
  </si>
  <si>
    <t>AN302</t>
  </si>
  <si>
    <t>Unio Universal de 1/2</t>
  </si>
  <si>
    <t>AN301</t>
  </si>
  <si>
    <t>Transformadores B3 x 32 T8UNIV</t>
  </si>
  <si>
    <t>AN300</t>
  </si>
  <si>
    <t>Tornillo 5/16 para tarugo de plomo</t>
  </si>
  <si>
    <t>AN299</t>
  </si>
  <si>
    <t>Toallitas Micro Fibra Amarilla</t>
  </si>
  <si>
    <t>AN298</t>
  </si>
  <si>
    <t>Timbre de campana Round Bell</t>
  </si>
  <si>
    <t>AN297</t>
  </si>
  <si>
    <t>Tijera</t>
  </si>
  <si>
    <t>AN296</t>
  </si>
  <si>
    <t>Tapones macho de 1/2</t>
  </si>
  <si>
    <t>AN295</t>
  </si>
  <si>
    <t>Tapon de 1</t>
  </si>
  <si>
    <t>AN294</t>
  </si>
  <si>
    <t>T de 3/4</t>
  </si>
  <si>
    <t>AN293</t>
  </si>
  <si>
    <t>T de 3</t>
  </si>
  <si>
    <t>AN292</t>
  </si>
  <si>
    <t>T de 2</t>
  </si>
  <si>
    <t>AN291</t>
  </si>
  <si>
    <t>T de 1/2</t>
  </si>
  <si>
    <t>AN290</t>
  </si>
  <si>
    <t xml:space="preserve">T de 1 </t>
  </si>
  <si>
    <t>AN289</t>
  </si>
  <si>
    <t>Suape Linda No. 32</t>
  </si>
  <si>
    <t>AN288</t>
  </si>
  <si>
    <t>Suapers # 36 JUMBO</t>
  </si>
  <si>
    <t>AN287</t>
  </si>
  <si>
    <t>Suaper #36 Reyna</t>
  </si>
  <si>
    <t>AN286</t>
  </si>
  <si>
    <t>Sellador silicona Dowsil 795 12/1 color negro</t>
  </si>
  <si>
    <t>AN285</t>
  </si>
  <si>
    <t>Saca Grapa</t>
  </si>
  <si>
    <t>AN284</t>
  </si>
  <si>
    <t>Riley termico de 7/10 amperes</t>
  </si>
  <si>
    <t>AN283</t>
  </si>
  <si>
    <t>Repsal litros</t>
  </si>
  <si>
    <t>AN282</t>
  </si>
  <si>
    <t xml:space="preserve">Reglas </t>
  </si>
  <si>
    <t>AN281</t>
  </si>
  <si>
    <t>Registro Electrico Plast. 8x6x4</t>
  </si>
  <si>
    <t>AN280</t>
  </si>
  <si>
    <t>Registro Electrico Plast. 4x4x2</t>
  </si>
  <si>
    <t>AN279</t>
  </si>
  <si>
    <t>Reducciones De 2 A 2 1/2</t>
  </si>
  <si>
    <t>AN278</t>
  </si>
  <si>
    <t xml:space="preserve">Reducciones De 1 1/2 A 1 </t>
  </si>
  <si>
    <t>14/03/2019</t>
  </si>
  <si>
    <t>AN277</t>
  </si>
  <si>
    <t>Reducciones 4 A 2</t>
  </si>
  <si>
    <t>AN276</t>
  </si>
  <si>
    <t>Reducciones 4 A 1 1/2</t>
  </si>
  <si>
    <t>AN275</t>
  </si>
  <si>
    <t>Reducciones 3 A 2</t>
  </si>
  <si>
    <t>AN274</t>
  </si>
  <si>
    <t>Reducciones 2 A 1</t>
  </si>
  <si>
    <t>AN273</t>
  </si>
  <si>
    <t>Reducciones  1 A 1/2</t>
  </si>
  <si>
    <t>AN272</t>
  </si>
  <si>
    <t xml:space="preserve">Reducciones  1 A 1 1/2 </t>
  </si>
  <si>
    <t>AN271</t>
  </si>
  <si>
    <t>Rastrillos Plasticos, Bellota</t>
  </si>
  <si>
    <t>AN270</t>
  </si>
  <si>
    <t xml:space="preserve">Rastrillo De Hierro Jardineria </t>
  </si>
  <si>
    <t>AN269</t>
  </si>
  <si>
    <t>Pulsadora de Control</t>
  </si>
  <si>
    <t>AN268</t>
  </si>
  <si>
    <t>Post-It Grande</t>
  </si>
  <si>
    <t>AN267</t>
  </si>
  <si>
    <t>Post-it colores</t>
  </si>
  <si>
    <t>AN266</t>
  </si>
  <si>
    <t xml:space="preserve">Post-It 3x3 Colores </t>
  </si>
  <si>
    <t>AN265</t>
  </si>
  <si>
    <t xml:space="preserve">Post-It 2x3 Colores </t>
  </si>
  <si>
    <t>AN264</t>
  </si>
  <si>
    <t xml:space="preserve">Porta Rolos </t>
  </si>
  <si>
    <t>AN263</t>
  </si>
  <si>
    <t xml:space="preserve">Porta Lapiz </t>
  </si>
  <si>
    <t>AN262</t>
  </si>
  <si>
    <t xml:space="preserve">Porta Cd </t>
  </si>
  <si>
    <t>AN261</t>
  </si>
  <si>
    <t>Porta Carnet Plasticos Negro</t>
  </si>
  <si>
    <t>AN260</t>
  </si>
  <si>
    <t>Porta Carnet Cuelda Para Colgar</t>
  </si>
  <si>
    <t>AN259</t>
  </si>
  <si>
    <t>Polo bateria</t>
  </si>
  <si>
    <t>AN258</t>
  </si>
  <si>
    <t xml:space="preserve">Plasticos P/Encuadernacion </t>
  </si>
  <si>
    <t>AN257</t>
  </si>
  <si>
    <t xml:space="preserve">Plasticos P/ Pendaflex </t>
  </si>
  <si>
    <t>AN256</t>
  </si>
  <si>
    <t>Pistola de silicon</t>
  </si>
  <si>
    <t>AN255</t>
  </si>
  <si>
    <t xml:space="preserve">Pintura Side Walk Base Tint 3072 Roja </t>
  </si>
  <si>
    <t>AN254</t>
  </si>
  <si>
    <t xml:space="preserve">Pintura Epoxica Verde Claro </t>
  </si>
  <si>
    <t>AN253</t>
  </si>
  <si>
    <t xml:space="preserve">Pintura Epoxica Azul Oscuro </t>
  </si>
  <si>
    <t>AN252</t>
  </si>
  <si>
    <t xml:space="preserve">Pintura Epoxica Azul Claro </t>
  </si>
  <si>
    <t>AN251</t>
  </si>
  <si>
    <t xml:space="preserve">Pintura Epoxica Amarilla </t>
  </si>
  <si>
    <t>AN250</t>
  </si>
  <si>
    <t>Pintura Bronce Oscura</t>
  </si>
  <si>
    <t>AN249</t>
  </si>
  <si>
    <t>Pintura Bronce Claro 502</t>
  </si>
  <si>
    <t>AN248</t>
  </si>
  <si>
    <t>Pintura Amarilla Tropical</t>
  </si>
  <si>
    <t>AN247</t>
  </si>
  <si>
    <t>Pilas Aaa</t>
  </si>
  <si>
    <t>AN246</t>
  </si>
  <si>
    <t xml:space="preserve">Piedra De Olores P/ Orinales </t>
  </si>
  <si>
    <t>29/03/2019</t>
  </si>
  <si>
    <t>AN245</t>
  </si>
  <si>
    <t>Photo control (foto celda) 50/60 H2</t>
  </si>
  <si>
    <t>AN244</t>
  </si>
  <si>
    <t>Perforadora 2 Hoyo</t>
  </si>
  <si>
    <t>AN243</t>
  </si>
  <si>
    <t>Pendaflex 8 1/2 X 11</t>
  </si>
  <si>
    <t>AN242</t>
  </si>
  <si>
    <t>Pegamento Uhu</t>
  </si>
  <si>
    <t>AN241</t>
  </si>
  <si>
    <t xml:space="preserve">Pegamento Instantaneo Liquido 125 Coqui </t>
  </si>
  <si>
    <t>14/09/2019</t>
  </si>
  <si>
    <t>AN240</t>
  </si>
  <si>
    <t>Papel Toalla Higienico</t>
  </si>
  <si>
    <t>AN239</t>
  </si>
  <si>
    <t xml:space="preserve">Papel Timbrado Acuario </t>
  </si>
  <si>
    <t>AN238</t>
  </si>
  <si>
    <t>Papel Para Sumadora</t>
  </si>
  <si>
    <t>AN237</t>
  </si>
  <si>
    <t xml:space="preserve">Papel Multiuso 8 1/2 X 14  </t>
  </si>
  <si>
    <t>AN236</t>
  </si>
  <si>
    <t xml:space="preserve">Papel Carbon Azul </t>
  </si>
  <si>
    <t>AN235</t>
  </si>
  <si>
    <t>Papel 8 1/2*11</t>
  </si>
  <si>
    <t>AN234</t>
  </si>
  <si>
    <t xml:space="preserve"> Papel Hilo Blanco 8 1/2 x 11</t>
  </si>
  <si>
    <t>AN233</t>
  </si>
  <si>
    <t>Panel De Breaker De 8 A 16</t>
  </si>
  <si>
    <t>16/09/2019</t>
  </si>
  <si>
    <t>AN232</t>
  </si>
  <si>
    <t xml:space="preserve">Palas Plast. P/ Basura Con Palo </t>
  </si>
  <si>
    <t>06/0/2021</t>
  </si>
  <si>
    <t>AN231</t>
  </si>
  <si>
    <t xml:space="preserve">Palas De Hierro </t>
  </si>
  <si>
    <t>AN230</t>
  </si>
  <si>
    <t xml:space="preserve">Pala Recogedora </t>
  </si>
  <si>
    <t>AN229</t>
  </si>
  <si>
    <t xml:space="preserve">Motas P/ Rolos Anti Gotas </t>
  </si>
  <si>
    <t>AN228</t>
  </si>
  <si>
    <t>Mota de 2/12</t>
  </si>
  <si>
    <t>AN227</t>
  </si>
  <si>
    <t xml:space="preserve">Mota 9 X 3/4 Lanco </t>
  </si>
  <si>
    <t>AN226</t>
  </si>
  <si>
    <t xml:space="preserve">Mota 9 X 11/4 Lanco </t>
  </si>
  <si>
    <t>AN225</t>
  </si>
  <si>
    <t xml:space="preserve">Mopa Insdustrial 48 pulg. </t>
  </si>
  <si>
    <t>AN224</t>
  </si>
  <si>
    <t xml:space="preserve">Monitor De Fase 450 V </t>
  </si>
  <si>
    <t>AN223</t>
  </si>
  <si>
    <t>Mistolin Tanque</t>
  </si>
  <si>
    <t>AN222</t>
  </si>
  <si>
    <t>Memoria USB Dangle 3 times</t>
  </si>
  <si>
    <t>AN221</t>
  </si>
  <si>
    <t>Memoria 16 Gb</t>
  </si>
  <si>
    <t>AN220</t>
  </si>
  <si>
    <t xml:space="preserve">Mause </t>
  </si>
  <si>
    <t>AN219</t>
  </si>
  <si>
    <t xml:space="preserve">Masilla Para Interior </t>
  </si>
  <si>
    <t>AN218</t>
  </si>
  <si>
    <t xml:space="preserve">Mascarilla Caja 50 Unidades </t>
  </si>
  <si>
    <t>AN217</t>
  </si>
  <si>
    <t>Marcador Permanente Verde</t>
  </si>
  <si>
    <t>AN216</t>
  </si>
  <si>
    <t xml:space="preserve">Marcador Permanente Rojo </t>
  </si>
  <si>
    <t>AN215</t>
  </si>
  <si>
    <t xml:space="preserve">Marcador Permanente Negro </t>
  </si>
  <si>
    <t>AN214</t>
  </si>
  <si>
    <t xml:space="preserve">Marcador Permanente Azul </t>
  </si>
  <si>
    <t>AN213</t>
  </si>
  <si>
    <t xml:space="preserve">Maquina Sumadora </t>
  </si>
  <si>
    <t>AN212</t>
  </si>
  <si>
    <t xml:space="preserve">Mapos Para Suape </t>
  </si>
  <si>
    <t>AN211</t>
  </si>
  <si>
    <t xml:space="preserve">Lysol Desinfectante </t>
  </si>
  <si>
    <t>AN210</t>
  </si>
  <si>
    <t>Luz piloto de contar 220</t>
  </si>
  <si>
    <t>AN209</t>
  </si>
  <si>
    <t>Llave Universal De 1/2</t>
  </si>
  <si>
    <t>AN208</t>
  </si>
  <si>
    <t xml:space="preserve">Llave Universal De 1 </t>
  </si>
  <si>
    <t>AN207</t>
  </si>
  <si>
    <t>Llave P/ Lava Mano</t>
  </si>
  <si>
    <t>AN206</t>
  </si>
  <si>
    <t xml:space="preserve">Llave Mezcladora P/ Lava Manos 2 Puños </t>
  </si>
  <si>
    <t>AN205</t>
  </si>
  <si>
    <t xml:space="preserve">Llave De Paso 2 Pulgadas </t>
  </si>
  <si>
    <t>AN204</t>
  </si>
  <si>
    <t xml:space="preserve">Llave De Paso 1 Pulgadas </t>
  </si>
  <si>
    <t>AN203</t>
  </si>
  <si>
    <t>Llave De Bola De 1´´</t>
  </si>
  <si>
    <t>AN202</t>
  </si>
  <si>
    <t>Llave Bola Pvc 3/4¨</t>
  </si>
  <si>
    <t>AN201</t>
  </si>
  <si>
    <t>Llave Bola Pvc 2</t>
  </si>
  <si>
    <t>AN200</t>
  </si>
  <si>
    <t>Llave Bola Pvc 1 1/2</t>
  </si>
  <si>
    <t>AN199</t>
  </si>
  <si>
    <t xml:space="preserve">Llave A Chorro Metal </t>
  </si>
  <si>
    <t>AN198</t>
  </si>
  <si>
    <t xml:space="preserve">Limpiador Pizarra </t>
  </si>
  <si>
    <t>AN197</t>
  </si>
  <si>
    <t>Librteas pequeñas Red Star</t>
  </si>
  <si>
    <t>AN196</t>
  </si>
  <si>
    <t>Libros De Record 500 Paginas</t>
  </si>
  <si>
    <t>AN195</t>
  </si>
  <si>
    <t>Libretas pequeña ( Legal Pad)</t>
  </si>
  <si>
    <t>AN194</t>
  </si>
  <si>
    <t>Libretas De Apuntes Grande, 8 1/2 x 11</t>
  </si>
  <si>
    <t>AN193</t>
  </si>
  <si>
    <t xml:space="preserve">Lentes De Proteccion Transparente </t>
  </si>
  <si>
    <t>AN192</t>
  </si>
  <si>
    <t>Lapiz  No. 2 Amarillo</t>
  </si>
  <si>
    <t>AN191</t>
  </si>
  <si>
    <t>Lapiceros Rojos BIC</t>
  </si>
  <si>
    <t>AN190</t>
  </si>
  <si>
    <t xml:space="preserve">Lapiceros Negros, Saraza </t>
  </si>
  <si>
    <t>AN189</t>
  </si>
  <si>
    <t>Lapiceros Azul, BIC</t>
  </si>
  <si>
    <t>AN188</t>
  </si>
  <si>
    <t xml:space="preserve">Lapicero Gel Retractable </t>
  </si>
  <si>
    <t>AN187</t>
  </si>
  <si>
    <t xml:space="preserve">Lamparas Led 300 Watts </t>
  </si>
  <si>
    <t>AN186</t>
  </si>
  <si>
    <t xml:space="preserve">Lamparas Led 200 Watts </t>
  </si>
  <si>
    <t>AN185</t>
  </si>
  <si>
    <t>Laminas P/Plastificar Carnet Caja 1/100</t>
  </si>
  <si>
    <t>AN184</t>
  </si>
  <si>
    <t>Lamina Filmica Para Plastificar 8 1/2 X 11</t>
  </si>
  <si>
    <t>AN183</t>
  </si>
  <si>
    <t>Labers Laser</t>
  </si>
  <si>
    <t>AN182</t>
  </si>
  <si>
    <t xml:space="preserve">Laber Redondo </t>
  </si>
  <si>
    <t>AN181</t>
  </si>
  <si>
    <t>Labels Cd Y Dvd</t>
  </si>
  <si>
    <t>AN180</t>
  </si>
  <si>
    <t xml:space="preserve">Junta De Entroque Gruesa </t>
  </si>
  <si>
    <t>AN179</t>
  </si>
  <si>
    <t>Junta 3/4</t>
  </si>
  <si>
    <t>AN178</t>
  </si>
  <si>
    <t xml:space="preserve">Junta 1/2 </t>
  </si>
  <si>
    <t>AN177</t>
  </si>
  <si>
    <t>Juego de Llaves GROZ</t>
  </si>
  <si>
    <t>AN176</t>
  </si>
  <si>
    <t>Jabon Liquido Lava Platos, Acel</t>
  </si>
  <si>
    <t>AN175</t>
  </si>
  <si>
    <t>Jabon De Mano ACEL</t>
  </si>
  <si>
    <t>AN174</t>
  </si>
  <si>
    <t xml:space="preserve">Interruptores Unipolar </t>
  </si>
  <si>
    <t>AN173</t>
  </si>
  <si>
    <t>Interruptores Sencillo Levinton</t>
  </si>
  <si>
    <t>AN172</t>
  </si>
  <si>
    <t xml:space="preserve">Guantes Plasticos S </t>
  </si>
  <si>
    <t>AN171</t>
  </si>
  <si>
    <t>Guantes Plasticos M</t>
  </si>
  <si>
    <t>AN170</t>
  </si>
  <si>
    <t>Guantes Negro Plastico Xl</t>
  </si>
  <si>
    <t>AN169</t>
  </si>
  <si>
    <t xml:space="preserve">Guantes Desechables L </t>
  </si>
  <si>
    <t>AN168</t>
  </si>
  <si>
    <t xml:space="preserve">Grapas Estandar </t>
  </si>
  <si>
    <t>AN167</t>
  </si>
  <si>
    <t>Grapas 5/8</t>
  </si>
  <si>
    <t>AN166</t>
  </si>
  <si>
    <t xml:space="preserve">Grapadora Para 25 Hojas </t>
  </si>
  <si>
    <t>AN165</t>
  </si>
  <si>
    <t xml:space="preserve">Gomas De Borrar Blancas </t>
  </si>
  <si>
    <t>AN164</t>
  </si>
  <si>
    <t xml:space="preserve">Gel Desinfectante </t>
  </si>
  <si>
    <t>AN163</t>
  </si>
  <si>
    <t>Gasoil P1112</t>
  </si>
  <si>
    <t>AN162</t>
  </si>
  <si>
    <t>Gasoil BF 892</t>
  </si>
  <si>
    <t>AN161</t>
  </si>
  <si>
    <t>Ganchos Para Archivar, caja</t>
  </si>
  <si>
    <t>AN160</t>
  </si>
  <si>
    <t xml:space="preserve">Fundas P/ Basura De 65 Galones </t>
  </si>
  <si>
    <t>AN159</t>
  </si>
  <si>
    <t xml:space="preserve">Fundas P/ Basura De 60 Galones </t>
  </si>
  <si>
    <t>AN158</t>
  </si>
  <si>
    <t xml:space="preserve">Fundas P/ Basura De 36 x 54 Galones </t>
  </si>
  <si>
    <t>AN157</t>
  </si>
  <si>
    <t xml:space="preserve">Fundas P/ Basura De 30 Galones </t>
  </si>
  <si>
    <t>AN156</t>
  </si>
  <si>
    <t xml:space="preserve">Fundas P/ Basura De 28 x 35 Galones </t>
  </si>
  <si>
    <t>AN155</t>
  </si>
  <si>
    <t xml:space="preserve">Folder Variado </t>
  </si>
  <si>
    <t>AN154</t>
  </si>
  <si>
    <t xml:space="preserve">Folder Rojo </t>
  </si>
  <si>
    <t>AN153</t>
  </si>
  <si>
    <t>Folder Interior Amarillo 8 1/2 X 14</t>
  </si>
  <si>
    <t>AN152</t>
  </si>
  <si>
    <t>Filtros P1103 BF892</t>
  </si>
  <si>
    <t>AN151</t>
  </si>
  <si>
    <t>Filtros Ff 996</t>
  </si>
  <si>
    <t>29/08/2019</t>
  </si>
  <si>
    <t>AN150</t>
  </si>
  <si>
    <t xml:space="preserve">Filtros De Gasoil Bf 957-D </t>
  </si>
  <si>
    <t>AN149</t>
  </si>
  <si>
    <t>Filtros B99</t>
  </si>
  <si>
    <t>AN148</t>
  </si>
  <si>
    <t>Filtro de Gasoil BF 584</t>
  </si>
  <si>
    <t>AN147</t>
  </si>
  <si>
    <t>Filtro De Elemento Gasoil Ff 410</t>
  </si>
  <si>
    <t>AN146</t>
  </si>
  <si>
    <t>Filtro De Elemento Gasoil FF 211</t>
  </si>
  <si>
    <t>AN145</t>
  </si>
  <si>
    <t>Filtro de elemento FF/FFL/10</t>
  </si>
  <si>
    <t>AN144</t>
  </si>
  <si>
    <t>Filtro de aire PA 1712</t>
  </si>
  <si>
    <t>AN143</t>
  </si>
  <si>
    <t xml:space="preserve">Filtro De Aire De Compresor </t>
  </si>
  <si>
    <t>AN142</t>
  </si>
  <si>
    <t>Filtro De Aire Da-7802</t>
  </si>
  <si>
    <t>AN141</t>
  </si>
  <si>
    <t>Filtro de Aire AF 148</t>
  </si>
  <si>
    <t>AN140</t>
  </si>
  <si>
    <t>Filtro De Aire A 5513</t>
  </si>
  <si>
    <t>AN139</t>
  </si>
  <si>
    <t>Filtro De Aceite Lf 364</t>
  </si>
  <si>
    <t>AN138</t>
  </si>
  <si>
    <t>Filtro de Aceite BT230</t>
  </si>
  <si>
    <t>AN137</t>
  </si>
  <si>
    <t>Filtro De Aceite Bd-103</t>
  </si>
  <si>
    <t>AN136</t>
  </si>
  <si>
    <t>Filtro BT 259</t>
  </si>
  <si>
    <t>AN135</t>
  </si>
  <si>
    <t>Faldo De Papel Jumbo 12/1</t>
  </si>
  <si>
    <t>18/12/2019</t>
  </si>
  <si>
    <t>AN134</t>
  </si>
  <si>
    <t>ESPIRAL P/ ENCUADERNAR 51 MM</t>
  </si>
  <si>
    <t>AN133</t>
  </si>
  <si>
    <t>ESPIRAL P/ ENCUADERNAR 38 MM</t>
  </si>
  <si>
    <t>AN132</t>
  </si>
  <si>
    <t>ESPIRAL P/ ENCUADERNAR 32 MM</t>
  </si>
  <si>
    <t>AN131</t>
  </si>
  <si>
    <t>ESPIRAL P/ ENCUADERNAR 19 MM</t>
  </si>
  <si>
    <t>AN130</t>
  </si>
  <si>
    <t>ESPIRAL P/ ENCUADERNAR 11 MM</t>
  </si>
  <si>
    <t>AN129</t>
  </si>
  <si>
    <t>ESPIRAL P/ ENCUADERNAR 10 MM</t>
  </si>
  <si>
    <t>AN128</t>
  </si>
  <si>
    <t xml:space="preserve">Escurridor De Agua De Piso </t>
  </si>
  <si>
    <t>AN127</t>
  </si>
  <si>
    <t>Escobas Plasticas No. 32</t>
  </si>
  <si>
    <t>AN126</t>
  </si>
  <si>
    <t>Escobas Plasticas   Kika</t>
  </si>
  <si>
    <t>AN125</t>
  </si>
  <si>
    <t xml:space="preserve">Envases 8 Onza </t>
  </si>
  <si>
    <t>AN124</t>
  </si>
  <si>
    <t>Engrapadora De Piezas Metalica</t>
  </si>
  <si>
    <t>AN123</t>
  </si>
  <si>
    <t>Enchufe 110</t>
  </si>
  <si>
    <t>AN122</t>
  </si>
  <si>
    <t>Dvd</t>
  </si>
  <si>
    <t>AN121</t>
  </si>
  <si>
    <t xml:space="preserve">Dispensadores Para Papel De Baño </t>
  </si>
  <si>
    <t>AN120</t>
  </si>
  <si>
    <t>Dispensadores De Papel Toalla</t>
  </si>
  <si>
    <t>AN119</t>
  </si>
  <si>
    <t xml:space="preserve">Dispensador Gel </t>
  </si>
  <si>
    <t>AN118</t>
  </si>
  <si>
    <t xml:space="preserve">Dispensador Fijo De Mano </t>
  </si>
  <si>
    <t>AN117</t>
  </si>
  <si>
    <t xml:space="preserve">Disolvente Epoxy </t>
  </si>
  <si>
    <t>AN116</t>
  </si>
  <si>
    <t>Disco Corte Metal 7 Metabo</t>
  </si>
  <si>
    <t>AN115</t>
  </si>
  <si>
    <t xml:space="preserve">Desinfectante Klinaccion </t>
  </si>
  <si>
    <t>AN114</t>
  </si>
  <si>
    <t xml:space="preserve">Decalin Bio Arana </t>
  </si>
  <si>
    <t>AN113</t>
  </si>
  <si>
    <t xml:space="preserve">Corrector  Liq. Paper </t>
  </si>
  <si>
    <t>AN112</t>
  </si>
  <si>
    <t>Coplin 2</t>
  </si>
  <si>
    <t>AN111</t>
  </si>
  <si>
    <t xml:space="preserve">Coolant </t>
  </si>
  <si>
    <t>AN110</t>
  </si>
  <si>
    <t>Contactores De 220 V 60 hz 65 amperes</t>
  </si>
  <si>
    <t>AN109</t>
  </si>
  <si>
    <t>Contactores 32 amperes</t>
  </si>
  <si>
    <t>AN108</t>
  </si>
  <si>
    <t>Contactores 150 amperes</t>
  </si>
  <si>
    <t>AN107</t>
  </si>
  <si>
    <t>Conectores recto de 3/4</t>
  </si>
  <si>
    <t>AN106</t>
  </si>
  <si>
    <t>Conectores recto de 1 pulgada</t>
  </si>
  <si>
    <t>AN105</t>
  </si>
  <si>
    <t>Conectores De Sillita  E 809</t>
  </si>
  <si>
    <t>AN104</t>
  </si>
  <si>
    <t>Conectores curvo 1 pulgada</t>
  </si>
  <si>
    <t>AN103</t>
  </si>
  <si>
    <t>Complin 4</t>
  </si>
  <si>
    <t>AN102</t>
  </si>
  <si>
    <t>Complin 3/4</t>
  </si>
  <si>
    <t>AN101</t>
  </si>
  <si>
    <t>Complin 1¨</t>
  </si>
  <si>
    <t>AN100</t>
  </si>
  <si>
    <t>Complin 1 1/2</t>
  </si>
  <si>
    <t>AN99</t>
  </si>
  <si>
    <t>Complin  1/2</t>
  </si>
  <si>
    <t>AN98</t>
  </si>
  <si>
    <t xml:space="preserve">Cola C/ Boquilla Pvc 11/2 X 8 </t>
  </si>
  <si>
    <t>AN97</t>
  </si>
  <si>
    <t>Codo Semi Presion A 45 De 3</t>
  </si>
  <si>
    <t>AN96</t>
  </si>
  <si>
    <t>Codo Pvc A 45. De 3</t>
  </si>
  <si>
    <t>AN95</t>
  </si>
  <si>
    <t>Codo Pvc A 45. De 2</t>
  </si>
  <si>
    <t>AN94</t>
  </si>
  <si>
    <t>Codo Pvc A 45. De 1</t>
  </si>
  <si>
    <t>AN93</t>
  </si>
  <si>
    <t>Codo Pvc A 45.  De 3/4</t>
  </si>
  <si>
    <t>AN92</t>
  </si>
  <si>
    <t>Codo Pvc A 45.  De 1/2</t>
  </si>
  <si>
    <t>AN91</t>
  </si>
  <si>
    <t>Codo de 1</t>
  </si>
  <si>
    <t>AN90</t>
  </si>
  <si>
    <t>Codo 3/4</t>
  </si>
  <si>
    <t>AN89</t>
  </si>
  <si>
    <t>Codo 1/2</t>
  </si>
  <si>
    <t>AN88</t>
  </si>
  <si>
    <t>Cloro Limar</t>
  </si>
  <si>
    <t>AN87</t>
  </si>
  <si>
    <t xml:space="preserve">Cloro Granulado </t>
  </si>
  <si>
    <t>AN86</t>
  </si>
  <si>
    <t>Clips Billetero Negros 51 Mm, caja</t>
  </si>
  <si>
    <t>AN85</t>
  </si>
  <si>
    <t>Clips Billetero Negros 41 Mm 12/1, caja</t>
  </si>
  <si>
    <t>AN84</t>
  </si>
  <si>
    <t xml:space="preserve">Clan de 3 x 2 </t>
  </si>
  <si>
    <t>AN83</t>
  </si>
  <si>
    <t xml:space="preserve">Cintas P/ Maquina Sumadora </t>
  </si>
  <si>
    <t>AN82</t>
  </si>
  <si>
    <t>Cintas P/ Maquina De Escribir</t>
  </si>
  <si>
    <t>AN81</t>
  </si>
  <si>
    <t xml:space="preserve">Cintas De Precaucion </t>
  </si>
  <si>
    <t>AN80</t>
  </si>
  <si>
    <t xml:space="preserve">Cintas De Embalaje Tranporte Rollo </t>
  </si>
  <si>
    <t>AN79</t>
  </si>
  <si>
    <t xml:space="preserve">Cinta Metrica 5 Mt Pretul </t>
  </si>
  <si>
    <t>AN78</t>
  </si>
  <si>
    <t xml:space="preserve">Cinta Doble Cara 3/4 X 38 Yardas </t>
  </si>
  <si>
    <t>AN77</t>
  </si>
  <si>
    <t xml:space="preserve">Cinta Antideslizante Negra 60 Pies </t>
  </si>
  <si>
    <t>AN76</t>
  </si>
  <si>
    <t>Cinta Adhesiva Scoth, Highland</t>
  </si>
  <si>
    <t>AN75</t>
  </si>
  <si>
    <t xml:space="preserve">Chinchetas Plasticas </t>
  </si>
  <si>
    <t>AN74</t>
  </si>
  <si>
    <t xml:space="preserve">Chicharra 1/2 Pretul </t>
  </si>
  <si>
    <t>AN73</t>
  </si>
  <si>
    <t xml:space="preserve">Cera Liquida P/Brillar </t>
  </si>
  <si>
    <t>AN72</t>
  </si>
  <si>
    <t>Cepillos Plasticos Linda</t>
  </si>
  <si>
    <t>AN71</t>
  </si>
  <si>
    <t>Cepillos De Alambres Y Mango</t>
  </si>
  <si>
    <t>AN70</t>
  </si>
  <si>
    <t>Centrimetro</t>
  </si>
  <si>
    <t>AN69</t>
  </si>
  <si>
    <t xml:space="preserve">Cemento Pvc 8 Onza Azul </t>
  </si>
  <si>
    <t>AN68</t>
  </si>
  <si>
    <t xml:space="preserve">Cemento Pvc 32 Onz Azul </t>
  </si>
  <si>
    <t>AN67</t>
  </si>
  <si>
    <t xml:space="preserve">Cemento Contacto Caribe </t>
  </si>
  <si>
    <t>AN66</t>
  </si>
  <si>
    <t>Cd</t>
  </si>
  <si>
    <t>AN65</t>
  </si>
  <si>
    <t xml:space="preserve">Carpeta Ejecutiva Rojo </t>
  </si>
  <si>
    <t>AN64</t>
  </si>
  <si>
    <t xml:space="preserve">Carpeta  De Pendaflex </t>
  </si>
  <si>
    <t>AN63</t>
  </si>
  <si>
    <t>Carbesota, galon</t>
  </si>
  <si>
    <t>AN62</t>
  </si>
  <si>
    <t xml:space="preserve">Caja Plastica 2x4 </t>
  </si>
  <si>
    <t>AN61</t>
  </si>
  <si>
    <t>Caja De Papel Bond 20 8 1/2 X 14 10/1</t>
  </si>
  <si>
    <t>AN60</t>
  </si>
  <si>
    <t>Caja de bola 6306 2RSR. C3</t>
  </si>
  <si>
    <t>AN59</t>
  </si>
  <si>
    <t>Caja de bola 6206.2ZR, C3</t>
  </si>
  <si>
    <t>AN58</t>
  </si>
  <si>
    <t>Caja de bola 62052Z C3</t>
  </si>
  <si>
    <t>AN57</t>
  </si>
  <si>
    <t>Cadena Galv 6mm</t>
  </si>
  <si>
    <t>AN56</t>
  </si>
  <si>
    <t>Cabezal Universal Para Dremel M 43</t>
  </si>
  <si>
    <t>AN55</t>
  </si>
  <si>
    <t>Brochas Home Run De 3</t>
  </si>
  <si>
    <t>AN54</t>
  </si>
  <si>
    <t>Brochas Home Run De 2 1/2</t>
  </si>
  <si>
    <t>AN53</t>
  </si>
  <si>
    <t>Brochas Home Run De 11/2</t>
  </si>
  <si>
    <t>AN52</t>
  </si>
  <si>
    <t>Brochas Home Run  De 4´´</t>
  </si>
  <si>
    <t>AN51</t>
  </si>
  <si>
    <t xml:space="preserve">Brochas Home Run  De 2" </t>
  </si>
  <si>
    <t>AN50</t>
  </si>
  <si>
    <t>Brillo Verde</t>
  </si>
  <si>
    <t>AN49</t>
  </si>
  <si>
    <t>Brillo Negro De 3</t>
  </si>
  <si>
    <t>AN48</t>
  </si>
  <si>
    <t>Brillo Fino P/Piso PAQ.</t>
  </si>
  <si>
    <t>AN47</t>
  </si>
  <si>
    <t xml:space="preserve">Breakers trofasico De 225 Amperes </t>
  </si>
  <si>
    <t>AN46</t>
  </si>
  <si>
    <t>Breakers Triple Grueso De 100 Ampere</t>
  </si>
  <si>
    <t>AN45</t>
  </si>
  <si>
    <t xml:space="preserve">Breakers De 30 Amperes Ge Grueso </t>
  </si>
  <si>
    <t>AN44</t>
  </si>
  <si>
    <t xml:space="preserve">Breakers De 20 Amperes Ge Grueso </t>
  </si>
  <si>
    <t>AN43</t>
  </si>
  <si>
    <t xml:space="preserve">Breakers De 125 Amperes </t>
  </si>
  <si>
    <t>AN42</t>
  </si>
  <si>
    <t>Botas Plasticas Pares Size. 11/44</t>
  </si>
  <si>
    <t>AN41</t>
  </si>
  <si>
    <t>Borrador  De Pizara</t>
  </si>
  <si>
    <t>AN40</t>
  </si>
  <si>
    <t xml:space="preserve">Bombillo Led 60w </t>
  </si>
  <si>
    <t>AN39</t>
  </si>
  <si>
    <t>Boligrafo Negro  BIC</t>
  </si>
  <si>
    <t>AN38</t>
  </si>
  <si>
    <t>Bisagra Libro 31/2 X 31/2 Fm</t>
  </si>
  <si>
    <t>AN37</t>
  </si>
  <si>
    <t xml:space="preserve">Bandita Gomitas </t>
  </si>
  <si>
    <t>AN36</t>
  </si>
  <si>
    <t>Balastras Transformadoe 480 A 220</t>
  </si>
  <si>
    <t>AN35</t>
  </si>
  <si>
    <t>Balastra S Transformador Para Tubo T-8</t>
  </si>
  <si>
    <t>AN34</t>
  </si>
  <si>
    <t>Arandela Plana De 3/8</t>
  </si>
  <si>
    <t>AN33</t>
  </si>
  <si>
    <t>Arandela Plana D 1/2</t>
  </si>
  <si>
    <t>AN32</t>
  </si>
  <si>
    <t xml:space="preserve">Ambientador Refrescante De Aire </t>
  </si>
  <si>
    <t>AN31</t>
  </si>
  <si>
    <t xml:space="preserve">Almohadilla De Sellos </t>
  </si>
  <si>
    <t>AN30</t>
  </si>
  <si>
    <t>Almohadilla De Mouse</t>
  </si>
  <si>
    <t>AN29</t>
  </si>
  <si>
    <t>Alcohol Isoprolico 70</t>
  </si>
  <si>
    <t>AN28</t>
  </si>
  <si>
    <t>Alambre No. 8, Rollos 500 pies</t>
  </si>
  <si>
    <t>AN27</t>
  </si>
  <si>
    <t>Alambre Galv. 16</t>
  </si>
  <si>
    <t>AN26</t>
  </si>
  <si>
    <t>Alambre Duplox Rollo No. 16</t>
  </si>
  <si>
    <t>17/12/2018</t>
  </si>
  <si>
    <t>AN25</t>
  </si>
  <si>
    <t>Alambre de Goma 12-3, Pies</t>
  </si>
  <si>
    <t>AN24</t>
  </si>
  <si>
    <t>Agua Oxigenada 3%</t>
  </si>
  <si>
    <t>AN23</t>
  </si>
  <si>
    <t xml:space="preserve">Agua De Bateria </t>
  </si>
  <si>
    <t>AN22</t>
  </si>
  <si>
    <t>Agenda De Anotacion Diaria 2022</t>
  </si>
  <si>
    <t>AN21</t>
  </si>
  <si>
    <t xml:space="preserve">Aditivo Marvel Mysterio oil </t>
  </si>
  <si>
    <t>AN20</t>
  </si>
  <si>
    <t>Aditivo de aceite Bardahl No. 2</t>
  </si>
  <si>
    <t>AN19</t>
  </si>
  <si>
    <t xml:space="preserve">Adaptadores Macho 3/4 </t>
  </si>
  <si>
    <t>AN17</t>
  </si>
  <si>
    <t>Adaptadores Macho 3</t>
  </si>
  <si>
    <t>AN16</t>
  </si>
  <si>
    <t>Adaptadores Macho 2</t>
  </si>
  <si>
    <t>AN15</t>
  </si>
  <si>
    <t xml:space="preserve">Adaptadores Macho 1/2 </t>
  </si>
  <si>
    <t>AN14</t>
  </si>
  <si>
    <t xml:space="preserve">Adaptadores Macho 1 1/2 </t>
  </si>
  <si>
    <t>AN13</t>
  </si>
  <si>
    <t>Adaptadores Macho 1</t>
  </si>
  <si>
    <t>AN12</t>
  </si>
  <si>
    <t xml:space="preserve">Adaptadores Hembra 3/4 </t>
  </si>
  <si>
    <t>AN11</t>
  </si>
  <si>
    <t xml:space="preserve">Adaptadores Hembra 2 </t>
  </si>
  <si>
    <t>AN10</t>
  </si>
  <si>
    <t xml:space="preserve">Adaptadore Hembra 1 1/2 </t>
  </si>
  <si>
    <t>AN9</t>
  </si>
  <si>
    <t xml:space="preserve">Adaptadore Hembra 1 </t>
  </si>
  <si>
    <t>AN8</t>
  </si>
  <si>
    <t xml:space="preserve">Adaptadore Hembra  1/2 </t>
  </si>
  <si>
    <t>AN7</t>
  </si>
  <si>
    <t>Adaptador Universal de 3</t>
  </si>
  <si>
    <t>AN6</t>
  </si>
  <si>
    <t xml:space="preserve">Acero Plastico </t>
  </si>
  <si>
    <t>AN5</t>
  </si>
  <si>
    <t>Aceite Para Compresores Iso 100</t>
  </si>
  <si>
    <t>AN4</t>
  </si>
  <si>
    <t xml:space="preserve">Aceite De 2 Tiempo </t>
  </si>
  <si>
    <t>AN3</t>
  </si>
  <si>
    <t>Ace 30 Libras Saco</t>
  </si>
  <si>
    <t>AN2</t>
  </si>
  <si>
    <t xml:space="preserve">Aceite 2 cycle energine oil </t>
  </si>
  <si>
    <t>AN1</t>
  </si>
  <si>
    <t>VALORES RD$</t>
  </si>
  <si>
    <t>PRECIO UNITARIO</t>
  </si>
  <si>
    <t>EXISTENCIA</t>
  </si>
  <si>
    <t>BREVE DESCRIPCIÓN DEL BIEN</t>
  </si>
  <si>
    <t>FECHA DE ADQUISICIÓN/REGISTRO</t>
  </si>
  <si>
    <t>CÓDIGO INSTITUCIONAL</t>
  </si>
  <si>
    <t>RELACIÓN DE INVENTARIOS DE MATERIALES GASTABLES  AL 30/06/2022</t>
  </si>
  <si>
    <t>"Educando para la Conservación"</t>
  </si>
  <si>
    <t>ACUARIO NACIONAL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</si>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</sst>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NumberFormat="1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4" fontId="6" fillId="2" borderId="1" xfId="0" applyNumberFormat="1" applyFont="1" applyFill="1" applyBorder="1"/>
    <xf numFmtId="43" fontId="0" fillId="2" borderId="1" xfId="1" applyFont="1" applyFill="1" applyBorder="1" applyAlignment="1"/>
    <xf numFmtId="0" fontId="0" fillId="0" borderId="2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4" fontId="6" fillId="2" borderId="3" xfId="0" applyNumberFormat="1" applyFont="1" applyFill="1" applyBorder="1" applyAlignment="1">
      <alignment horizontal="left"/>
    </xf>
    <xf numFmtId="0" fontId="6" fillId="2" borderId="1" xfId="0" applyFont="1" applyFill="1" applyBorder="1"/>
    <xf numFmtId="0" fontId="0" fillId="0" borderId="1" xfId="1" applyNumberFormat="1" applyFont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/>
    <xf numFmtId="0" fontId="6" fillId="2" borderId="3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left"/>
    </xf>
    <xf numFmtId="2" fontId="6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3" borderId="0" xfId="0" applyFill="1"/>
    <xf numFmtId="0" fontId="6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center"/>
    </xf>
    <xf numFmtId="43" fontId="6" fillId="2" borderId="1" xfId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1" applyNumberFormat="1" applyFont="1" applyFill="1" applyBorder="1" applyAlignment="1">
      <alignment horizontal="center"/>
    </xf>
    <xf numFmtId="43" fontId="0" fillId="2" borderId="1" xfId="1" applyFont="1" applyFill="1" applyBorder="1" applyAlignment="1">
      <alignment horizontal="right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</xdr:row>
      <xdr:rowOff>0</xdr:rowOff>
    </xdr:from>
    <xdr:ext cx="1285875" cy="1323975"/>
    <xdr:sp macro="" textlink="">
      <xdr:nvSpPr>
        <xdr:cNvPr id="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8C2EC8BD-01BE-425D-9005-86656EC5FCBE}"/>
            </a:ext>
          </a:extLst>
        </xdr:cNvPr>
        <xdr:cNvSpPr>
          <a:spLocks noChangeAspect="1" noChangeArrowheads="1"/>
        </xdr:cNvSpPr>
      </xdr:nvSpPr>
      <xdr:spPr bwMode="auto">
        <a:xfrm>
          <a:off x="6858000" y="1333500"/>
          <a:ext cx="12858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304800" cy="333375"/>
    <xdr:sp macro="" textlink="">
      <xdr:nvSpPr>
        <xdr:cNvPr id="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BBC70E78-F6DC-44B9-A2B6-506CD39492B1}"/>
            </a:ext>
          </a:extLst>
        </xdr:cNvPr>
        <xdr:cNvSpPr>
          <a:spLocks noChangeAspect="1" noChangeArrowheads="1"/>
        </xdr:cNvSpPr>
      </xdr:nvSpPr>
      <xdr:spPr bwMode="auto">
        <a:xfrm>
          <a:off x="6858000" y="1905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171251</xdr:rowOff>
    </xdr:from>
    <xdr:ext cx="2044700" cy="1114821"/>
    <xdr:pic>
      <xdr:nvPicPr>
        <xdr:cNvPr id="4" name="Picture 1">
          <a:extLst>
            <a:ext uri="{FF2B5EF4-FFF2-40B4-BE49-F238E27FC236}">
              <a16:creationId xmlns:a16="http://schemas.microsoft.com/office/drawing/2014/main" id="{145DB6B5-AD7E-48C6-A5AC-9E337738D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51"/>
          <a:ext cx="2044700" cy="1114821"/>
        </a:xfrm>
        <a:prstGeom prst="rect">
          <a:avLst/>
        </a:prstGeom>
      </xdr:spPr>
    </xdr:pic>
    <xdr:clientData/>
  </xdr:one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F68BA-3D2E-43AC-8D31-CEFA7AA25CA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99342"/>
          <a:ext cx="7620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F319"/>
  <sheetViews>
    <sheetView tabSelected="1" zoomScaleNormal="100" workbookViewId="0">
      <selection activeCell="C325" sqref="C325"/>
    </sheetView>
  </sheetViews>
  <sheetFormatPr baseColWidth="10" defaultColWidth="11.42578125" defaultRowHeight="15" x14ac:dyDescent="0.25"/>
  <cols>
    <col min="1" max="1" width="32.140625" customWidth="1"/>
    <col min="2" max="2" width="23" customWidth="1"/>
    <col min="3" max="3" width="51.28515625" customWidth="1"/>
    <col min="4" max="4" width="14.140625" customWidth="1"/>
    <col min="5" max="5" width="17.140625" customWidth="1"/>
    <col min="6" max="6" width="22.42578125" customWidth="1"/>
  </cols>
  <sheetData>
    <row r="3" spans="1:6" ht="26.25" x14ac:dyDescent="0.4">
      <c r="A3" s="32" t="s">
        <v>629</v>
      </c>
      <c r="B3" s="32"/>
      <c r="C3" s="32"/>
      <c r="D3" s="32"/>
      <c r="E3" s="32"/>
      <c r="F3" s="32"/>
    </row>
    <row r="4" spans="1:6" x14ac:dyDescent="0.25">
      <c r="A4" s="33" t="s">
        <v>628</v>
      </c>
      <c r="B4" s="34"/>
      <c r="C4" s="34"/>
      <c r="D4" s="34"/>
      <c r="E4" s="34"/>
      <c r="F4" s="34"/>
    </row>
    <row r="5" spans="1:6" ht="18.75" x14ac:dyDescent="0.3">
      <c r="A5" s="35" t="s">
        <v>627</v>
      </c>
      <c r="B5" s="35"/>
      <c r="C5" s="35"/>
      <c r="D5" s="35"/>
      <c r="E5" s="35"/>
      <c r="F5" s="35"/>
    </row>
    <row r="7" spans="1:6" ht="30" x14ac:dyDescent="0.25">
      <c r="A7" s="27" t="s">
        <v>626</v>
      </c>
      <c r="B7" s="28" t="s">
        <v>625</v>
      </c>
      <c r="C7" s="27" t="s">
        <v>624</v>
      </c>
      <c r="D7" s="27" t="s">
        <v>623</v>
      </c>
      <c r="E7" s="27" t="s">
        <v>622</v>
      </c>
      <c r="F7" s="27" t="s">
        <v>621</v>
      </c>
    </row>
    <row r="8" spans="1:6" s="20" customFormat="1" hidden="1" x14ac:dyDescent="0.25">
      <c r="A8" s="9" t="s">
        <v>620</v>
      </c>
      <c r="B8" s="15"/>
      <c r="C8" s="7" t="s">
        <v>619</v>
      </c>
      <c r="D8" s="17">
        <v>2</v>
      </c>
      <c r="E8" s="5"/>
      <c r="F8" s="4">
        <f>D8*E8</f>
        <v>0</v>
      </c>
    </row>
    <row r="9" spans="1:6" s="20" customFormat="1" x14ac:dyDescent="0.25">
      <c r="A9" s="9" t="s">
        <v>618</v>
      </c>
      <c r="B9" s="15">
        <v>44652</v>
      </c>
      <c r="C9" s="7" t="s">
        <v>617</v>
      </c>
      <c r="D9" s="17">
        <f>18*30</f>
        <v>540</v>
      </c>
      <c r="E9" s="5">
        <v>850</v>
      </c>
      <c r="F9" s="4">
        <f t="shared" ref="F9:F72" si="0">D9*E9</f>
        <v>459000</v>
      </c>
    </row>
    <row r="10" spans="1:6" s="20" customFormat="1" x14ac:dyDescent="0.25">
      <c r="A10" s="9" t="s">
        <v>616</v>
      </c>
      <c r="B10" s="15">
        <v>44193</v>
      </c>
      <c r="C10" s="7" t="s">
        <v>615</v>
      </c>
      <c r="D10" s="17">
        <v>43</v>
      </c>
      <c r="E10" s="5">
        <v>215</v>
      </c>
      <c r="F10" s="4">
        <f t="shared" si="0"/>
        <v>9245</v>
      </c>
    </row>
    <row r="11" spans="1:6" s="20" customFormat="1" x14ac:dyDescent="0.25">
      <c r="A11" s="9" t="s">
        <v>614</v>
      </c>
      <c r="B11" s="15">
        <v>44453</v>
      </c>
      <c r="C11" s="7" t="s">
        <v>613</v>
      </c>
      <c r="D11" s="17">
        <f>2+9</f>
        <v>11</v>
      </c>
      <c r="E11" s="5">
        <v>1350</v>
      </c>
      <c r="F11" s="4">
        <f t="shared" si="0"/>
        <v>14850</v>
      </c>
    </row>
    <row r="12" spans="1:6" s="20" customFormat="1" x14ac:dyDescent="0.25">
      <c r="A12" s="9" t="s">
        <v>612</v>
      </c>
      <c r="B12" s="15">
        <v>44193</v>
      </c>
      <c r="C12" s="7" t="s">
        <v>611</v>
      </c>
      <c r="D12" s="11">
        <v>0</v>
      </c>
      <c r="E12" s="5">
        <v>127.12</v>
      </c>
      <c r="F12" s="4">
        <f t="shared" si="0"/>
        <v>0</v>
      </c>
    </row>
    <row r="13" spans="1:6" s="20" customFormat="1" x14ac:dyDescent="0.25">
      <c r="A13" s="9" t="s">
        <v>610</v>
      </c>
      <c r="B13" s="15">
        <v>44193</v>
      </c>
      <c r="C13" s="7" t="s">
        <v>609</v>
      </c>
      <c r="D13" s="10">
        <v>1</v>
      </c>
      <c r="E13" s="5">
        <v>30</v>
      </c>
      <c r="F13" s="4">
        <f t="shared" si="0"/>
        <v>30</v>
      </c>
    </row>
    <row r="14" spans="1:6" s="20" customFormat="1" x14ac:dyDescent="0.25">
      <c r="A14" s="9" t="s">
        <v>608</v>
      </c>
      <c r="B14" s="15">
        <v>44193</v>
      </c>
      <c r="C14" s="7" t="s">
        <v>607</v>
      </c>
      <c r="D14" s="17">
        <v>10</v>
      </c>
      <c r="E14" s="5">
        <v>11</v>
      </c>
      <c r="F14" s="4">
        <f t="shared" si="0"/>
        <v>110</v>
      </c>
    </row>
    <row r="15" spans="1:6" s="20" customFormat="1" x14ac:dyDescent="0.25">
      <c r="A15" s="9" t="s">
        <v>606</v>
      </c>
      <c r="B15" s="15">
        <v>44193</v>
      </c>
      <c r="C15" s="7" t="s">
        <v>605</v>
      </c>
      <c r="D15" s="17">
        <f>49+60+2</f>
        <v>111</v>
      </c>
      <c r="E15" s="5">
        <v>15.84</v>
      </c>
      <c r="F15" s="4">
        <f t="shared" si="0"/>
        <v>1758.24</v>
      </c>
    </row>
    <row r="16" spans="1:6" s="20" customFormat="1" x14ac:dyDescent="0.25">
      <c r="A16" s="9" t="s">
        <v>604</v>
      </c>
      <c r="B16" s="15">
        <v>44193</v>
      </c>
      <c r="C16" s="7" t="s">
        <v>603</v>
      </c>
      <c r="D16" s="17">
        <v>52</v>
      </c>
      <c r="E16" s="5">
        <v>22.41</v>
      </c>
      <c r="F16" s="4">
        <f t="shared" si="0"/>
        <v>1165.32</v>
      </c>
    </row>
    <row r="17" spans="1:6" s="20" customFormat="1" x14ac:dyDescent="0.25">
      <c r="A17" s="9" t="s">
        <v>602</v>
      </c>
      <c r="B17" s="15">
        <v>44193</v>
      </c>
      <c r="C17" s="7" t="s">
        <v>601</v>
      </c>
      <c r="D17" s="17">
        <v>42</v>
      </c>
      <c r="E17" s="5">
        <v>5.5</v>
      </c>
      <c r="F17" s="4">
        <f t="shared" si="0"/>
        <v>231</v>
      </c>
    </row>
    <row r="18" spans="1:6" s="20" customFormat="1" x14ac:dyDescent="0.25">
      <c r="A18" s="9" t="s">
        <v>600</v>
      </c>
      <c r="B18" s="15">
        <v>44193</v>
      </c>
      <c r="C18" s="7" t="s">
        <v>599</v>
      </c>
      <c r="D18" s="17">
        <v>32</v>
      </c>
      <c r="E18" s="5">
        <v>78.099999999999994</v>
      </c>
      <c r="F18" s="4">
        <f t="shared" si="0"/>
        <v>2499.1999999999998</v>
      </c>
    </row>
    <row r="19" spans="1:6" s="20" customFormat="1" x14ac:dyDescent="0.25">
      <c r="A19" s="9" t="s">
        <v>598</v>
      </c>
      <c r="B19" s="15" t="s">
        <v>573</v>
      </c>
      <c r="C19" s="7" t="s">
        <v>597</v>
      </c>
      <c r="D19" s="17">
        <v>131</v>
      </c>
      <c r="E19" s="5">
        <v>5.17</v>
      </c>
      <c r="F19" s="4">
        <f t="shared" si="0"/>
        <v>677.27</v>
      </c>
    </row>
    <row r="20" spans="1:6" s="20" customFormat="1" x14ac:dyDescent="0.25">
      <c r="A20" s="9" t="s">
        <v>596</v>
      </c>
      <c r="B20" s="15" t="s">
        <v>573</v>
      </c>
      <c r="C20" s="7" t="s">
        <v>595</v>
      </c>
      <c r="D20" s="17">
        <v>10</v>
      </c>
      <c r="E20" s="16">
        <v>15</v>
      </c>
      <c r="F20" s="4">
        <f t="shared" si="0"/>
        <v>150</v>
      </c>
    </row>
    <row r="21" spans="1:6" s="20" customFormat="1" x14ac:dyDescent="0.25">
      <c r="A21" s="9" t="s">
        <v>594</v>
      </c>
      <c r="B21" s="15">
        <v>44193</v>
      </c>
      <c r="C21" s="7" t="s">
        <v>593</v>
      </c>
      <c r="D21" s="11">
        <f>4+7+1</f>
        <v>12</v>
      </c>
      <c r="E21" s="5">
        <v>15</v>
      </c>
      <c r="F21" s="4">
        <f t="shared" si="0"/>
        <v>180</v>
      </c>
    </row>
    <row r="22" spans="1:6" s="20" customFormat="1" x14ac:dyDescent="0.25">
      <c r="A22" s="9" t="s">
        <v>592</v>
      </c>
      <c r="B22" s="15">
        <v>44193</v>
      </c>
      <c r="C22" s="7" t="s">
        <v>591</v>
      </c>
      <c r="D22" s="11">
        <v>8</v>
      </c>
      <c r="E22" s="26">
        <v>15</v>
      </c>
      <c r="F22" s="4">
        <f t="shared" si="0"/>
        <v>120</v>
      </c>
    </row>
    <row r="23" spans="1:6" s="20" customFormat="1" x14ac:dyDescent="0.25">
      <c r="A23" s="9" t="s">
        <v>590</v>
      </c>
      <c r="B23" s="15">
        <v>44193</v>
      </c>
      <c r="C23" s="7" t="s">
        <v>589</v>
      </c>
      <c r="D23" s="11">
        <v>1</v>
      </c>
      <c r="E23" s="26">
        <v>15</v>
      </c>
      <c r="F23" s="4">
        <f t="shared" si="0"/>
        <v>15</v>
      </c>
    </row>
    <row r="24" spans="1:6" s="20" customFormat="1" x14ac:dyDescent="0.25">
      <c r="A24" s="9" t="s">
        <v>588</v>
      </c>
      <c r="B24" s="15" t="s">
        <v>573</v>
      </c>
      <c r="C24" s="7" t="s">
        <v>587</v>
      </c>
      <c r="D24" s="11">
        <v>32</v>
      </c>
      <c r="E24" s="16">
        <v>15</v>
      </c>
      <c r="F24" s="4">
        <f t="shared" si="0"/>
        <v>480</v>
      </c>
    </row>
    <row r="25" spans="1:6" s="20" customFormat="1" hidden="1" x14ac:dyDescent="0.25">
      <c r="A25" s="9" t="s">
        <v>586</v>
      </c>
      <c r="B25" s="15">
        <v>44193</v>
      </c>
      <c r="C25" s="7" t="s">
        <v>585</v>
      </c>
      <c r="D25" s="11">
        <v>24</v>
      </c>
      <c r="E25" s="16"/>
      <c r="F25" s="4">
        <f t="shared" si="0"/>
        <v>0</v>
      </c>
    </row>
    <row r="26" spans="1:6" s="20" customFormat="1" hidden="1" x14ac:dyDescent="0.25">
      <c r="A26" s="9" t="s">
        <v>584</v>
      </c>
      <c r="B26" s="15">
        <v>44193</v>
      </c>
      <c r="C26" s="7" t="s">
        <v>583</v>
      </c>
      <c r="D26" s="11">
        <v>12</v>
      </c>
      <c r="E26" s="16"/>
      <c r="F26" s="4">
        <f t="shared" si="0"/>
        <v>0</v>
      </c>
    </row>
    <row r="27" spans="1:6" s="20" customFormat="1" x14ac:dyDescent="0.25">
      <c r="A27" s="9" t="s">
        <v>582</v>
      </c>
      <c r="B27" s="15">
        <v>44193</v>
      </c>
      <c r="C27" s="12" t="s">
        <v>581</v>
      </c>
      <c r="D27" s="25">
        <v>10</v>
      </c>
      <c r="E27" s="5">
        <v>225</v>
      </c>
      <c r="F27" s="4">
        <f t="shared" si="0"/>
        <v>2250</v>
      </c>
    </row>
    <row r="28" spans="1:6" s="20" customFormat="1" x14ac:dyDescent="0.25">
      <c r="A28" s="9" t="s">
        <v>580</v>
      </c>
      <c r="B28" s="15">
        <v>44193</v>
      </c>
      <c r="C28" s="7" t="s">
        <v>579</v>
      </c>
      <c r="D28" s="11">
        <v>0</v>
      </c>
      <c r="E28" s="5">
        <v>68</v>
      </c>
      <c r="F28" s="4">
        <f t="shared" si="0"/>
        <v>0</v>
      </c>
    </row>
    <row r="29" spans="1:6" s="20" customFormat="1" x14ac:dyDescent="0.25">
      <c r="A29" s="9" t="s">
        <v>578</v>
      </c>
      <c r="B29" s="15">
        <v>44193</v>
      </c>
      <c r="C29" s="7" t="s">
        <v>577</v>
      </c>
      <c r="D29" s="11">
        <v>4</v>
      </c>
      <c r="E29" s="5">
        <v>470</v>
      </c>
      <c r="F29" s="4">
        <f t="shared" si="0"/>
        <v>1880</v>
      </c>
    </row>
    <row r="30" spans="1:6" s="20" customFormat="1" x14ac:dyDescent="0.25">
      <c r="A30" s="9" t="s">
        <v>576</v>
      </c>
      <c r="B30" s="15" t="s">
        <v>573</v>
      </c>
      <c r="C30" s="13" t="s">
        <v>575</v>
      </c>
      <c r="D30" s="11">
        <v>70</v>
      </c>
      <c r="E30" s="5">
        <v>16.46</v>
      </c>
      <c r="F30" s="4">
        <f t="shared" si="0"/>
        <v>1152.2</v>
      </c>
    </row>
    <row r="31" spans="1:6" s="20" customFormat="1" x14ac:dyDescent="0.25">
      <c r="A31" s="9" t="s">
        <v>574</v>
      </c>
      <c r="B31" s="15" t="s">
        <v>573</v>
      </c>
      <c r="C31" s="13" t="s">
        <v>572</v>
      </c>
      <c r="D31" s="11">
        <v>0</v>
      </c>
      <c r="E31" s="16">
        <v>6.4</v>
      </c>
      <c r="F31" s="4">
        <f t="shared" si="0"/>
        <v>0</v>
      </c>
    </row>
    <row r="32" spans="1:6" s="20" customFormat="1" x14ac:dyDescent="0.25">
      <c r="A32" s="9" t="s">
        <v>571</v>
      </c>
      <c r="B32" s="15">
        <v>44193</v>
      </c>
      <c r="C32" s="13" t="s">
        <v>570</v>
      </c>
      <c r="D32" s="11">
        <v>0</v>
      </c>
      <c r="E32" s="5">
        <v>105.93</v>
      </c>
      <c r="F32" s="4">
        <f t="shared" si="0"/>
        <v>0</v>
      </c>
    </row>
    <row r="33" spans="1:6" s="20" customFormat="1" x14ac:dyDescent="0.25">
      <c r="A33" s="9" t="s">
        <v>569</v>
      </c>
      <c r="B33" s="15">
        <v>44193</v>
      </c>
      <c r="C33" s="7" t="s">
        <v>568</v>
      </c>
      <c r="D33" s="10">
        <v>2</v>
      </c>
      <c r="E33" s="5">
        <v>160</v>
      </c>
      <c r="F33" s="4">
        <f t="shared" si="0"/>
        <v>320</v>
      </c>
    </row>
    <row r="34" spans="1:6" s="20" customFormat="1" x14ac:dyDescent="0.25">
      <c r="A34" s="9" t="s">
        <v>567</v>
      </c>
      <c r="B34" s="15">
        <v>44449</v>
      </c>
      <c r="C34" s="7" t="s">
        <v>566</v>
      </c>
      <c r="D34" s="11">
        <v>9</v>
      </c>
      <c r="E34" s="5">
        <v>600</v>
      </c>
      <c r="F34" s="4">
        <f t="shared" si="0"/>
        <v>5400</v>
      </c>
    </row>
    <row r="35" spans="1:6" s="20" customFormat="1" x14ac:dyDescent="0.25">
      <c r="A35" s="9" t="s">
        <v>565</v>
      </c>
      <c r="B35" s="15">
        <v>44193</v>
      </c>
      <c r="C35" s="12" t="s">
        <v>564</v>
      </c>
      <c r="D35" s="11">
        <f>20+23</f>
        <v>43</v>
      </c>
      <c r="E35" s="5">
        <v>200</v>
      </c>
      <c r="F35" s="4">
        <f t="shared" si="0"/>
        <v>8600</v>
      </c>
    </row>
    <row r="36" spans="1:6" s="20" customFormat="1" x14ac:dyDescent="0.25">
      <c r="A36" s="9" t="s">
        <v>563</v>
      </c>
      <c r="B36" s="15">
        <v>44193</v>
      </c>
      <c r="C36" s="12" t="s">
        <v>562</v>
      </c>
      <c r="D36" s="11">
        <v>9</v>
      </c>
      <c r="E36" s="5">
        <v>200</v>
      </c>
      <c r="F36" s="4">
        <f t="shared" si="0"/>
        <v>1800</v>
      </c>
    </row>
    <row r="37" spans="1:6" s="20" customFormat="1" x14ac:dyDescent="0.25">
      <c r="A37" s="9" t="s">
        <v>561</v>
      </c>
      <c r="B37" s="15">
        <v>44193</v>
      </c>
      <c r="C37" s="7" t="s">
        <v>560</v>
      </c>
      <c r="D37" s="11">
        <v>36</v>
      </c>
      <c r="E37" s="5">
        <v>75</v>
      </c>
      <c r="F37" s="4">
        <f t="shared" si="0"/>
        <v>2700</v>
      </c>
    </row>
    <row r="38" spans="1:6" s="20" customFormat="1" x14ac:dyDescent="0.25">
      <c r="A38" s="9" t="s">
        <v>559</v>
      </c>
      <c r="B38" s="15">
        <v>44193</v>
      </c>
      <c r="C38" s="7" t="s">
        <v>558</v>
      </c>
      <c r="D38" s="11">
        <v>0</v>
      </c>
      <c r="E38" s="5">
        <v>4.24</v>
      </c>
      <c r="F38" s="4">
        <f t="shared" si="0"/>
        <v>0</v>
      </c>
    </row>
    <row r="39" spans="1:6" s="20" customFormat="1" x14ac:dyDescent="0.25">
      <c r="A39" s="9" t="s">
        <v>557</v>
      </c>
      <c r="B39" s="15">
        <v>44193</v>
      </c>
      <c r="C39" s="7" t="s">
        <v>556</v>
      </c>
      <c r="D39" s="11">
        <v>0</v>
      </c>
      <c r="E39" s="5">
        <v>3.39</v>
      </c>
      <c r="F39" s="4">
        <f t="shared" si="0"/>
        <v>0</v>
      </c>
    </row>
    <row r="40" spans="1:6" s="20" customFormat="1" x14ac:dyDescent="0.25">
      <c r="A40" s="9" t="s">
        <v>555</v>
      </c>
      <c r="B40" s="15">
        <v>44193</v>
      </c>
      <c r="C40" s="12" t="s">
        <v>554</v>
      </c>
      <c r="D40" s="11">
        <v>23</v>
      </c>
      <c r="E40" s="5">
        <v>1625</v>
      </c>
      <c r="F40" s="4">
        <f t="shared" si="0"/>
        <v>37375</v>
      </c>
    </row>
    <row r="41" spans="1:6" s="20" customFormat="1" x14ac:dyDescent="0.25">
      <c r="A41" s="9" t="s">
        <v>553</v>
      </c>
      <c r="B41" s="15">
        <v>44193</v>
      </c>
      <c r="C41" s="12" t="s">
        <v>552</v>
      </c>
      <c r="D41" s="11">
        <v>0</v>
      </c>
      <c r="E41" s="5">
        <v>1625</v>
      </c>
      <c r="F41" s="4">
        <f t="shared" si="0"/>
        <v>0</v>
      </c>
    </row>
    <row r="42" spans="1:6" s="20" customFormat="1" x14ac:dyDescent="0.25">
      <c r="A42" s="9" t="s">
        <v>551</v>
      </c>
      <c r="B42" s="15">
        <v>44193</v>
      </c>
      <c r="C42" s="12" t="s">
        <v>550</v>
      </c>
      <c r="D42" s="11">
        <v>10</v>
      </c>
      <c r="E42" s="5">
        <v>66.3</v>
      </c>
      <c r="F42" s="4">
        <f t="shared" si="0"/>
        <v>663</v>
      </c>
    </row>
    <row r="43" spans="1:6" s="20" customFormat="1" x14ac:dyDescent="0.25">
      <c r="A43" s="9" t="s">
        <v>549</v>
      </c>
      <c r="B43" s="15">
        <v>44488</v>
      </c>
      <c r="C43" s="13" t="s">
        <v>548</v>
      </c>
      <c r="D43" s="21">
        <v>13</v>
      </c>
      <c r="E43" s="5">
        <v>40</v>
      </c>
      <c r="F43" s="4">
        <f t="shared" si="0"/>
        <v>520</v>
      </c>
    </row>
    <row r="44" spans="1:6" s="20" customFormat="1" x14ac:dyDescent="0.25">
      <c r="A44" s="9" t="s">
        <v>547</v>
      </c>
      <c r="B44" s="15">
        <v>44193</v>
      </c>
      <c r="C44" s="12" t="s">
        <v>546</v>
      </c>
      <c r="D44" s="11">
        <v>23</v>
      </c>
      <c r="E44" s="5">
        <v>2.4</v>
      </c>
      <c r="F44" s="4">
        <f t="shared" si="0"/>
        <v>55.199999999999996</v>
      </c>
    </row>
    <row r="45" spans="1:6" s="20" customFormat="1" x14ac:dyDescent="0.25">
      <c r="A45" s="9" t="s">
        <v>545</v>
      </c>
      <c r="B45" s="15">
        <v>44193</v>
      </c>
      <c r="C45" s="13" t="s">
        <v>544</v>
      </c>
      <c r="D45" s="21">
        <v>0</v>
      </c>
      <c r="E45" s="5">
        <v>700</v>
      </c>
      <c r="F45" s="4">
        <f t="shared" si="0"/>
        <v>0</v>
      </c>
    </row>
    <row r="46" spans="1:6" s="20" customFormat="1" x14ac:dyDescent="0.25">
      <c r="A46" s="9" t="s">
        <v>543</v>
      </c>
      <c r="B46" s="15">
        <v>44193</v>
      </c>
      <c r="C46" s="12" t="s">
        <v>542</v>
      </c>
      <c r="D46" s="11">
        <v>1</v>
      </c>
      <c r="E46" s="5">
        <v>35</v>
      </c>
      <c r="F46" s="4">
        <f t="shared" si="0"/>
        <v>35</v>
      </c>
    </row>
    <row r="47" spans="1:6" s="20" customFormat="1" x14ac:dyDescent="0.25">
      <c r="A47" s="9" t="s">
        <v>541</v>
      </c>
      <c r="B47" s="15">
        <v>44193</v>
      </c>
      <c r="C47" s="12" t="s">
        <v>540</v>
      </c>
      <c r="D47" s="11">
        <v>0</v>
      </c>
      <c r="E47" s="5">
        <v>2719</v>
      </c>
      <c r="F47" s="4">
        <f t="shared" si="0"/>
        <v>0</v>
      </c>
    </row>
    <row r="48" spans="1:6" s="20" customFormat="1" x14ac:dyDescent="0.25">
      <c r="A48" s="9" t="s">
        <v>539</v>
      </c>
      <c r="B48" s="15">
        <v>44193</v>
      </c>
      <c r="C48" s="13" t="s">
        <v>538</v>
      </c>
      <c r="D48" s="11">
        <v>2</v>
      </c>
      <c r="E48" s="5">
        <v>600</v>
      </c>
      <c r="F48" s="4">
        <f t="shared" si="0"/>
        <v>1200</v>
      </c>
    </row>
    <row r="49" spans="1:6" s="20" customFormat="1" x14ac:dyDescent="0.25">
      <c r="A49" s="9" t="s">
        <v>537</v>
      </c>
      <c r="B49" s="15">
        <v>44678</v>
      </c>
      <c r="C49" s="13" t="s">
        <v>536</v>
      </c>
      <c r="D49" s="21">
        <v>5</v>
      </c>
      <c r="E49" s="5">
        <v>1400</v>
      </c>
      <c r="F49" s="4">
        <f t="shared" si="0"/>
        <v>7000</v>
      </c>
    </row>
    <row r="50" spans="1:6" s="20" customFormat="1" x14ac:dyDescent="0.25">
      <c r="A50" s="9" t="s">
        <v>535</v>
      </c>
      <c r="B50" s="15">
        <v>44678</v>
      </c>
      <c r="C50" s="13" t="s">
        <v>534</v>
      </c>
      <c r="D50" s="21">
        <v>10</v>
      </c>
      <c r="E50" s="5">
        <v>500</v>
      </c>
      <c r="F50" s="4">
        <f t="shared" si="0"/>
        <v>5000</v>
      </c>
    </row>
    <row r="51" spans="1:6" s="20" customFormat="1" x14ac:dyDescent="0.25">
      <c r="A51" s="9" t="s">
        <v>533</v>
      </c>
      <c r="B51" s="15">
        <v>44678</v>
      </c>
      <c r="C51" s="13" t="s">
        <v>532</v>
      </c>
      <c r="D51" s="21">
        <v>6</v>
      </c>
      <c r="E51" s="5">
        <v>5000</v>
      </c>
      <c r="F51" s="4">
        <f t="shared" si="0"/>
        <v>30000</v>
      </c>
    </row>
    <row r="52" spans="1:6" s="20" customFormat="1" x14ac:dyDescent="0.25">
      <c r="A52" s="9" t="s">
        <v>531</v>
      </c>
      <c r="B52" s="15">
        <v>44193</v>
      </c>
      <c r="C52" s="13" t="s">
        <v>530</v>
      </c>
      <c r="D52" s="21">
        <v>6</v>
      </c>
      <c r="E52" s="5">
        <v>2600</v>
      </c>
      <c r="F52" s="4">
        <f t="shared" si="0"/>
        <v>15600</v>
      </c>
    </row>
    <row r="53" spans="1:6" s="20" customFormat="1" x14ac:dyDescent="0.25">
      <c r="A53" s="9" t="s">
        <v>529</v>
      </c>
      <c r="B53" s="15">
        <v>44193</v>
      </c>
      <c r="C53" s="7" t="s">
        <v>528</v>
      </c>
      <c r="D53" s="17">
        <v>2</v>
      </c>
      <c r="E53" s="5">
        <v>325</v>
      </c>
      <c r="F53" s="4">
        <f t="shared" si="0"/>
        <v>650</v>
      </c>
    </row>
    <row r="54" spans="1:6" s="20" customFormat="1" x14ac:dyDescent="0.25">
      <c r="A54" s="9" t="s">
        <v>527</v>
      </c>
      <c r="B54" s="15">
        <v>44193</v>
      </c>
      <c r="C54" s="7" t="s">
        <v>526</v>
      </c>
      <c r="D54" s="17">
        <f>(43*3)+1</f>
        <v>130</v>
      </c>
      <c r="E54" s="5">
        <v>25</v>
      </c>
      <c r="F54" s="4">
        <f t="shared" si="0"/>
        <v>3250</v>
      </c>
    </row>
    <row r="55" spans="1:6" s="20" customFormat="1" x14ac:dyDescent="0.25">
      <c r="A55" s="9" t="s">
        <v>525</v>
      </c>
      <c r="B55" s="15">
        <v>44677</v>
      </c>
      <c r="C55" s="7" t="s">
        <v>524</v>
      </c>
      <c r="D55" s="17">
        <v>352</v>
      </c>
      <c r="E55" s="5">
        <v>14</v>
      </c>
      <c r="F55" s="4">
        <f t="shared" si="0"/>
        <v>4928</v>
      </c>
    </row>
    <row r="56" spans="1:6" s="20" customFormat="1" hidden="1" x14ac:dyDescent="0.25">
      <c r="A56" s="9" t="s">
        <v>523</v>
      </c>
      <c r="B56" s="12" t="s">
        <v>127</v>
      </c>
      <c r="C56" s="13" t="s">
        <v>522</v>
      </c>
      <c r="D56" s="21"/>
      <c r="E56" s="16">
        <v>84.75</v>
      </c>
      <c r="F56" s="4">
        <f t="shared" si="0"/>
        <v>0</v>
      </c>
    </row>
    <row r="57" spans="1:6" s="20" customFormat="1" hidden="1" x14ac:dyDescent="0.25">
      <c r="A57" s="9" t="s">
        <v>521</v>
      </c>
      <c r="B57" s="15">
        <v>44193</v>
      </c>
      <c r="C57" s="13" t="s">
        <v>520</v>
      </c>
      <c r="D57" s="21"/>
      <c r="E57" s="5">
        <v>169.49</v>
      </c>
      <c r="F57" s="4">
        <f t="shared" si="0"/>
        <v>0</v>
      </c>
    </row>
    <row r="58" spans="1:6" s="20" customFormat="1" hidden="1" x14ac:dyDescent="0.25">
      <c r="A58" s="9" t="s">
        <v>519</v>
      </c>
      <c r="B58" s="15">
        <v>44193</v>
      </c>
      <c r="C58" s="7" t="s">
        <v>518</v>
      </c>
      <c r="D58" s="17"/>
      <c r="E58" s="5">
        <v>76.27</v>
      </c>
      <c r="F58" s="4">
        <f t="shared" si="0"/>
        <v>0</v>
      </c>
    </row>
    <row r="59" spans="1:6" s="20" customFormat="1" hidden="1" x14ac:dyDescent="0.25">
      <c r="A59" s="9" t="s">
        <v>517</v>
      </c>
      <c r="B59" s="15">
        <v>44193</v>
      </c>
      <c r="C59" s="7" t="s">
        <v>516</v>
      </c>
      <c r="D59" s="17"/>
      <c r="E59" s="5">
        <v>93.22</v>
      </c>
      <c r="F59" s="4">
        <f t="shared" si="0"/>
        <v>0</v>
      </c>
    </row>
    <row r="60" spans="1:6" s="20" customFormat="1" hidden="1" x14ac:dyDescent="0.25">
      <c r="A60" s="9" t="s">
        <v>515</v>
      </c>
      <c r="B60" s="15">
        <v>44193</v>
      </c>
      <c r="C60" s="13" t="s">
        <v>514</v>
      </c>
      <c r="D60" s="21"/>
      <c r="E60" s="5">
        <v>122.8</v>
      </c>
      <c r="F60" s="4">
        <f t="shared" si="0"/>
        <v>0</v>
      </c>
    </row>
    <row r="61" spans="1:6" s="20" customFormat="1" x14ac:dyDescent="0.25">
      <c r="A61" s="9" t="s">
        <v>513</v>
      </c>
      <c r="B61" s="15">
        <v>44453</v>
      </c>
      <c r="C61" s="12" t="s">
        <v>512</v>
      </c>
      <c r="D61" s="19">
        <v>0</v>
      </c>
      <c r="E61" s="5">
        <v>3000</v>
      </c>
      <c r="F61" s="4">
        <f t="shared" si="0"/>
        <v>0</v>
      </c>
    </row>
    <row r="62" spans="1:6" s="20" customFormat="1" x14ac:dyDescent="0.25">
      <c r="A62" s="9" t="s">
        <v>511</v>
      </c>
      <c r="B62" s="15">
        <v>44193</v>
      </c>
      <c r="C62" s="13" t="s">
        <v>510</v>
      </c>
      <c r="D62" s="21">
        <v>0</v>
      </c>
      <c r="E62" s="5">
        <v>63.56</v>
      </c>
      <c r="F62" s="4">
        <f t="shared" si="0"/>
        <v>0</v>
      </c>
    </row>
    <row r="63" spans="1:6" s="20" customFormat="1" hidden="1" x14ac:dyDescent="0.25">
      <c r="A63" s="9" t="s">
        <v>509</v>
      </c>
      <c r="B63" s="15">
        <v>44193</v>
      </c>
      <c r="C63" s="13" t="s">
        <v>508</v>
      </c>
      <c r="D63" s="21">
        <v>2</v>
      </c>
      <c r="E63" s="5"/>
      <c r="F63" s="4">
        <f t="shared" si="0"/>
        <v>0</v>
      </c>
    </row>
    <row r="64" spans="1:6" s="20" customFormat="1" hidden="1" x14ac:dyDescent="0.25">
      <c r="A64" s="9" t="s">
        <v>507</v>
      </c>
      <c r="B64" s="15">
        <v>44193</v>
      </c>
      <c r="C64" s="13" t="s">
        <v>506</v>
      </c>
      <c r="D64" s="21">
        <v>7</v>
      </c>
      <c r="E64" s="5"/>
      <c r="F64" s="4">
        <f t="shared" si="0"/>
        <v>0</v>
      </c>
    </row>
    <row r="65" spans="1:6" s="20" customFormat="1" hidden="1" x14ac:dyDescent="0.25">
      <c r="A65" s="9" t="s">
        <v>505</v>
      </c>
      <c r="B65" s="15">
        <v>44193</v>
      </c>
      <c r="C65" s="13" t="s">
        <v>504</v>
      </c>
      <c r="D65" s="21">
        <v>8</v>
      </c>
      <c r="E65" s="5"/>
      <c r="F65" s="4">
        <f t="shared" si="0"/>
        <v>0</v>
      </c>
    </row>
    <row r="66" spans="1:6" s="20" customFormat="1" x14ac:dyDescent="0.25">
      <c r="A66" s="9" t="s">
        <v>503</v>
      </c>
      <c r="B66" s="12" t="s">
        <v>354</v>
      </c>
      <c r="C66" s="7" t="s">
        <v>502</v>
      </c>
      <c r="D66" s="21">
        <v>1</v>
      </c>
      <c r="E66" s="16">
        <v>3000</v>
      </c>
      <c r="F66" s="4">
        <f t="shared" si="0"/>
        <v>3000</v>
      </c>
    </row>
    <row r="67" spans="1:6" s="20" customFormat="1" x14ac:dyDescent="0.25">
      <c r="A67" s="9" t="s">
        <v>501</v>
      </c>
      <c r="B67" s="15">
        <v>44193</v>
      </c>
      <c r="C67" s="13" t="s">
        <v>500</v>
      </c>
      <c r="D67" s="21">
        <v>0</v>
      </c>
      <c r="E67" s="5">
        <v>35</v>
      </c>
      <c r="F67" s="4">
        <f t="shared" si="0"/>
        <v>0</v>
      </c>
    </row>
    <row r="68" spans="1:6" s="20" customFormat="1" x14ac:dyDescent="0.25">
      <c r="A68" s="9" t="s">
        <v>499</v>
      </c>
      <c r="B68" s="15">
        <v>44193</v>
      </c>
      <c r="C68" s="7" t="s">
        <v>498</v>
      </c>
      <c r="D68" s="10">
        <v>1</v>
      </c>
      <c r="E68" s="5">
        <v>97.96</v>
      </c>
      <c r="F68" s="4">
        <f t="shared" si="0"/>
        <v>97.96</v>
      </c>
    </row>
    <row r="69" spans="1:6" s="20" customFormat="1" x14ac:dyDescent="0.25">
      <c r="A69" s="9" t="s">
        <v>497</v>
      </c>
      <c r="B69" s="15">
        <v>44193</v>
      </c>
      <c r="C69" s="12" t="s">
        <v>496</v>
      </c>
      <c r="D69" s="17">
        <v>22</v>
      </c>
      <c r="E69" s="5">
        <v>18</v>
      </c>
      <c r="F69" s="4">
        <f t="shared" si="0"/>
        <v>396</v>
      </c>
    </row>
    <row r="70" spans="1:6" s="20" customFormat="1" x14ac:dyDescent="0.25">
      <c r="A70" s="9" t="s">
        <v>495</v>
      </c>
      <c r="B70" s="15">
        <v>44193</v>
      </c>
      <c r="C70" s="12" t="s">
        <v>494</v>
      </c>
      <c r="D70" s="19">
        <v>0</v>
      </c>
      <c r="E70" s="5">
        <v>114</v>
      </c>
      <c r="F70" s="4">
        <f t="shared" si="0"/>
        <v>0</v>
      </c>
    </row>
    <row r="71" spans="1:6" s="20" customFormat="1" x14ac:dyDescent="0.25">
      <c r="A71" s="9" t="s">
        <v>493</v>
      </c>
      <c r="B71" s="15">
        <v>44193</v>
      </c>
      <c r="C71" s="12" t="s">
        <v>492</v>
      </c>
      <c r="D71" s="19">
        <v>50</v>
      </c>
      <c r="E71" s="5">
        <v>150</v>
      </c>
      <c r="F71" s="4">
        <f t="shared" si="0"/>
        <v>7500</v>
      </c>
    </row>
    <row r="72" spans="1:6" s="20" customFormat="1" x14ac:dyDescent="0.25">
      <c r="A72" s="9" t="s">
        <v>491</v>
      </c>
      <c r="B72" s="15">
        <v>44193</v>
      </c>
      <c r="C72" s="13" t="s">
        <v>490</v>
      </c>
      <c r="D72" s="17">
        <v>0</v>
      </c>
      <c r="E72" s="5">
        <v>105.93</v>
      </c>
      <c r="F72" s="4">
        <f t="shared" si="0"/>
        <v>0</v>
      </c>
    </row>
    <row r="73" spans="1:6" s="20" customFormat="1" x14ac:dyDescent="0.25">
      <c r="A73" s="9" t="s">
        <v>489</v>
      </c>
      <c r="B73" s="15">
        <v>44193</v>
      </c>
      <c r="C73" s="13" t="s">
        <v>488</v>
      </c>
      <c r="D73" s="17">
        <v>1</v>
      </c>
      <c r="E73" s="5">
        <v>762.71</v>
      </c>
      <c r="F73" s="4">
        <f t="shared" ref="F73:F136" si="1">D73*E73</f>
        <v>762.71</v>
      </c>
    </row>
    <row r="74" spans="1:6" s="20" customFormat="1" x14ac:dyDescent="0.25">
      <c r="A74" s="9" t="s">
        <v>487</v>
      </c>
      <c r="B74" s="15">
        <v>44193</v>
      </c>
      <c r="C74" s="13" t="s">
        <v>486</v>
      </c>
      <c r="D74" s="17">
        <v>0</v>
      </c>
      <c r="E74" s="5">
        <v>338.98</v>
      </c>
      <c r="F74" s="4">
        <f t="shared" si="1"/>
        <v>0</v>
      </c>
    </row>
    <row r="75" spans="1:6" s="20" customFormat="1" x14ac:dyDescent="0.25">
      <c r="A75" s="9" t="s">
        <v>485</v>
      </c>
      <c r="B75" s="15">
        <v>44193</v>
      </c>
      <c r="C75" s="12" t="s">
        <v>484</v>
      </c>
      <c r="D75" s="11">
        <v>8</v>
      </c>
      <c r="E75" s="5">
        <v>17.07</v>
      </c>
      <c r="F75" s="4">
        <f t="shared" si="1"/>
        <v>136.56</v>
      </c>
    </row>
    <row r="76" spans="1:6" s="20" customFormat="1" x14ac:dyDescent="0.25">
      <c r="A76" s="9" t="s">
        <v>483</v>
      </c>
      <c r="B76" s="15">
        <v>44193</v>
      </c>
      <c r="C76" s="13" t="s">
        <v>482</v>
      </c>
      <c r="D76" s="11">
        <v>129</v>
      </c>
      <c r="E76" s="5">
        <v>134</v>
      </c>
      <c r="F76" s="4">
        <f t="shared" si="1"/>
        <v>17286</v>
      </c>
    </row>
    <row r="77" spans="1:6" s="20" customFormat="1" x14ac:dyDescent="0.25">
      <c r="A77" s="9" t="s">
        <v>481</v>
      </c>
      <c r="B77" s="12" t="s">
        <v>127</v>
      </c>
      <c r="C77" s="13" t="s">
        <v>480</v>
      </c>
      <c r="D77" s="11">
        <v>67</v>
      </c>
      <c r="E77" s="16">
        <v>50</v>
      </c>
      <c r="F77" s="4">
        <f t="shared" si="1"/>
        <v>3350</v>
      </c>
    </row>
    <row r="78" spans="1:6" s="20" customFormat="1" x14ac:dyDescent="0.25">
      <c r="A78" s="9" t="s">
        <v>479</v>
      </c>
      <c r="B78" s="15">
        <v>44488</v>
      </c>
      <c r="C78" s="13" t="s">
        <v>478</v>
      </c>
      <c r="D78" s="11">
        <v>3</v>
      </c>
      <c r="E78" s="5">
        <v>2200</v>
      </c>
      <c r="F78" s="4">
        <f t="shared" si="1"/>
        <v>6600</v>
      </c>
    </row>
    <row r="79" spans="1:6" s="20" customFormat="1" x14ac:dyDescent="0.25">
      <c r="A79" s="9" t="s">
        <v>477</v>
      </c>
      <c r="B79" s="15">
        <v>44193</v>
      </c>
      <c r="C79" s="12" t="s">
        <v>476</v>
      </c>
      <c r="D79" s="11">
        <v>0</v>
      </c>
      <c r="E79" s="5">
        <v>402.54</v>
      </c>
      <c r="F79" s="4">
        <f t="shared" si="1"/>
        <v>0</v>
      </c>
    </row>
    <row r="80" spans="1:6" s="20" customFormat="1" x14ac:dyDescent="0.25">
      <c r="A80" s="9" t="s">
        <v>475</v>
      </c>
      <c r="B80" s="15">
        <v>44193</v>
      </c>
      <c r="C80" s="12" t="s">
        <v>474</v>
      </c>
      <c r="D80" s="11">
        <v>11</v>
      </c>
      <c r="E80" s="5">
        <v>37.74</v>
      </c>
      <c r="F80" s="4">
        <f t="shared" si="1"/>
        <v>415.14000000000004</v>
      </c>
    </row>
    <row r="81" spans="1:6" s="20" customFormat="1" x14ac:dyDescent="0.25">
      <c r="A81" s="9" t="s">
        <v>473</v>
      </c>
      <c r="B81" s="15">
        <v>44193</v>
      </c>
      <c r="C81" s="12" t="s">
        <v>472</v>
      </c>
      <c r="D81" s="11">
        <v>0</v>
      </c>
      <c r="E81" s="5">
        <v>55</v>
      </c>
      <c r="F81" s="4">
        <f t="shared" si="1"/>
        <v>0</v>
      </c>
    </row>
    <row r="82" spans="1:6" s="20" customFormat="1" x14ac:dyDescent="0.25">
      <c r="A82" s="9" t="s">
        <v>471</v>
      </c>
      <c r="B82" s="15">
        <v>44193</v>
      </c>
      <c r="C82" s="12" t="s">
        <v>470</v>
      </c>
      <c r="D82" s="11">
        <v>6</v>
      </c>
      <c r="E82" s="5">
        <v>4740</v>
      </c>
      <c r="F82" s="4">
        <f t="shared" si="1"/>
        <v>28440</v>
      </c>
    </row>
    <row r="83" spans="1:6" s="20" customFormat="1" x14ac:dyDescent="0.25">
      <c r="A83" s="9" t="s">
        <v>469</v>
      </c>
      <c r="B83" s="15">
        <v>44193</v>
      </c>
      <c r="C83" s="12" t="s">
        <v>468</v>
      </c>
      <c r="D83" s="11">
        <v>1</v>
      </c>
      <c r="E83" s="5">
        <v>2535</v>
      </c>
      <c r="F83" s="4">
        <f t="shared" si="1"/>
        <v>2535</v>
      </c>
    </row>
    <row r="84" spans="1:6" s="20" customFormat="1" x14ac:dyDescent="0.25">
      <c r="A84" s="9" t="s">
        <v>467</v>
      </c>
      <c r="B84" s="15">
        <v>44193</v>
      </c>
      <c r="C84" s="12" t="s">
        <v>466</v>
      </c>
      <c r="D84" s="11">
        <v>0</v>
      </c>
      <c r="E84" s="5">
        <v>211.86</v>
      </c>
      <c r="F84" s="4">
        <f t="shared" si="1"/>
        <v>0</v>
      </c>
    </row>
    <row r="85" spans="1:6" s="20" customFormat="1" x14ac:dyDescent="0.25">
      <c r="A85" s="9" t="s">
        <v>465</v>
      </c>
      <c r="B85" s="15">
        <v>44193</v>
      </c>
      <c r="C85" s="12" t="s">
        <v>464</v>
      </c>
      <c r="D85" s="11">
        <v>0</v>
      </c>
      <c r="E85" s="5">
        <v>70</v>
      </c>
      <c r="F85" s="4">
        <f t="shared" si="1"/>
        <v>0</v>
      </c>
    </row>
    <row r="86" spans="1:6" s="20" customFormat="1" x14ac:dyDescent="0.25">
      <c r="A86" s="9" t="s">
        <v>463</v>
      </c>
      <c r="B86" s="15">
        <v>44193</v>
      </c>
      <c r="C86" s="13" t="s">
        <v>462</v>
      </c>
      <c r="D86" s="11">
        <v>2</v>
      </c>
      <c r="E86" s="5">
        <v>148.31</v>
      </c>
      <c r="F86" s="4">
        <f t="shared" si="1"/>
        <v>296.62</v>
      </c>
    </row>
    <row r="87" spans="1:6" s="20" customFormat="1" x14ac:dyDescent="0.25">
      <c r="A87" s="9" t="s">
        <v>461</v>
      </c>
      <c r="B87" s="15">
        <v>44547</v>
      </c>
      <c r="C87" s="12" t="s">
        <v>460</v>
      </c>
      <c r="D87" s="11">
        <v>24</v>
      </c>
      <c r="E87" s="5">
        <v>200</v>
      </c>
      <c r="F87" s="4">
        <f t="shared" si="1"/>
        <v>4800</v>
      </c>
    </row>
    <row r="88" spans="1:6" s="20" customFormat="1" x14ac:dyDescent="0.25">
      <c r="A88" s="9" t="s">
        <v>459</v>
      </c>
      <c r="B88" s="15">
        <v>44193</v>
      </c>
      <c r="C88" s="12" t="s">
        <v>458</v>
      </c>
      <c r="D88" s="11">
        <v>0</v>
      </c>
      <c r="E88" s="5">
        <v>65</v>
      </c>
      <c r="F88" s="4">
        <f t="shared" si="1"/>
        <v>0</v>
      </c>
    </row>
    <row r="89" spans="1:6" s="20" customFormat="1" hidden="1" x14ac:dyDescent="0.25">
      <c r="A89" s="9" t="s">
        <v>457</v>
      </c>
      <c r="B89" s="15">
        <v>44193</v>
      </c>
      <c r="C89" s="7" t="s">
        <v>456</v>
      </c>
      <c r="D89" s="10">
        <v>1</v>
      </c>
      <c r="E89" s="5"/>
      <c r="F89" s="4">
        <f t="shared" si="1"/>
        <v>0</v>
      </c>
    </row>
    <row r="90" spans="1:6" s="20" customFormat="1" x14ac:dyDescent="0.25">
      <c r="A90" s="9" t="s">
        <v>455</v>
      </c>
      <c r="B90" s="15">
        <v>44193</v>
      </c>
      <c r="C90" s="12" t="s">
        <v>454</v>
      </c>
      <c r="D90" s="11">
        <v>6</v>
      </c>
      <c r="E90" s="5">
        <v>115</v>
      </c>
      <c r="F90" s="4">
        <f t="shared" si="1"/>
        <v>690</v>
      </c>
    </row>
    <row r="91" spans="1:6" s="20" customFormat="1" x14ac:dyDescent="0.25">
      <c r="A91" s="9" t="s">
        <v>453</v>
      </c>
      <c r="B91" s="15">
        <v>44547</v>
      </c>
      <c r="C91" s="12" t="s">
        <v>452</v>
      </c>
      <c r="D91" s="11">
        <v>10</v>
      </c>
      <c r="E91" s="5">
        <v>155</v>
      </c>
      <c r="F91" s="4">
        <f t="shared" si="1"/>
        <v>1550</v>
      </c>
    </row>
    <row r="92" spans="1:6" s="20" customFormat="1" x14ac:dyDescent="0.25">
      <c r="A92" s="9" t="s">
        <v>451</v>
      </c>
      <c r="B92" s="15">
        <v>44453</v>
      </c>
      <c r="C92" s="7" t="s">
        <v>450</v>
      </c>
      <c r="D92" s="17">
        <v>4</v>
      </c>
      <c r="E92" s="5">
        <v>7500</v>
      </c>
      <c r="F92" s="4">
        <f t="shared" si="1"/>
        <v>30000</v>
      </c>
    </row>
    <row r="93" spans="1:6" s="20" customFormat="1" x14ac:dyDescent="0.25">
      <c r="A93" s="9" t="s">
        <v>449</v>
      </c>
      <c r="B93" s="15">
        <v>44659</v>
      </c>
      <c r="C93" s="7" t="s">
        <v>448</v>
      </c>
      <c r="D93" s="17">
        <v>108</v>
      </c>
      <c r="E93" s="5">
        <v>156.66667000000001</v>
      </c>
      <c r="F93" s="4">
        <f t="shared" si="1"/>
        <v>16920.000360000002</v>
      </c>
    </row>
    <row r="94" spans="1:6" s="20" customFormat="1" x14ac:dyDescent="0.25">
      <c r="A94" s="9" t="s">
        <v>447</v>
      </c>
      <c r="B94" s="15">
        <v>44193</v>
      </c>
      <c r="C94" s="7" t="s">
        <v>446</v>
      </c>
      <c r="D94" s="17">
        <v>20</v>
      </c>
      <c r="E94" s="5">
        <v>30.5</v>
      </c>
      <c r="F94" s="4">
        <f t="shared" si="1"/>
        <v>610</v>
      </c>
    </row>
    <row r="95" spans="1:6" s="20" customFormat="1" x14ac:dyDescent="0.25">
      <c r="A95" s="9" t="s">
        <v>445</v>
      </c>
      <c r="B95" s="15">
        <v>44193</v>
      </c>
      <c r="C95" s="7" t="s">
        <v>444</v>
      </c>
      <c r="D95" s="17">
        <f>21+8+14</f>
        <v>43</v>
      </c>
      <c r="E95" s="5">
        <v>11.24</v>
      </c>
      <c r="F95" s="4">
        <f t="shared" si="1"/>
        <v>483.32</v>
      </c>
    </row>
    <row r="96" spans="1:6" s="20" customFormat="1" x14ac:dyDescent="0.25">
      <c r="A96" s="9" t="s">
        <v>443</v>
      </c>
      <c r="B96" s="15">
        <v>44193</v>
      </c>
      <c r="C96" s="7" t="s">
        <v>442</v>
      </c>
      <c r="D96" s="17">
        <f>16+6+7+2</f>
        <v>31</v>
      </c>
      <c r="E96" s="5">
        <v>11.24</v>
      </c>
      <c r="F96" s="4">
        <f t="shared" si="1"/>
        <v>348.44</v>
      </c>
    </row>
    <row r="97" spans="1:6" s="20" customFormat="1" x14ac:dyDescent="0.25">
      <c r="A97" s="9" t="s">
        <v>441</v>
      </c>
      <c r="B97" s="15">
        <v>44193</v>
      </c>
      <c r="C97" s="7" t="s">
        <v>440</v>
      </c>
      <c r="D97" s="17">
        <v>28</v>
      </c>
      <c r="E97" s="5">
        <v>45</v>
      </c>
      <c r="F97" s="4">
        <f t="shared" si="1"/>
        <v>1260</v>
      </c>
    </row>
    <row r="98" spans="1:6" s="20" customFormat="1" x14ac:dyDescent="0.25">
      <c r="A98" s="9" t="s">
        <v>439</v>
      </c>
      <c r="B98" s="15">
        <v>44193</v>
      </c>
      <c r="C98" s="7" t="s">
        <v>438</v>
      </c>
      <c r="D98" s="17">
        <v>4</v>
      </c>
      <c r="E98" s="5">
        <v>40</v>
      </c>
      <c r="F98" s="4">
        <f t="shared" si="1"/>
        <v>160</v>
      </c>
    </row>
    <row r="99" spans="1:6" s="20" customFormat="1" x14ac:dyDescent="0.25">
      <c r="A99" s="9" t="s">
        <v>437</v>
      </c>
      <c r="B99" s="15">
        <v>44193</v>
      </c>
      <c r="C99" s="7" t="s">
        <v>436</v>
      </c>
      <c r="D99" s="17">
        <v>39</v>
      </c>
      <c r="E99" s="5">
        <v>45</v>
      </c>
      <c r="F99" s="4">
        <f t="shared" si="1"/>
        <v>1755</v>
      </c>
    </row>
    <row r="100" spans="1:6" s="20" customFormat="1" x14ac:dyDescent="0.25">
      <c r="A100" s="9" t="s">
        <v>435</v>
      </c>
      <c r="B100" s="15">
        <v>44193</v>
      </c>
      <c r="C100" s="7" t="s">
        <v>434</v>
      </c>
      <c r="D100" s="17">
        <v>1</v>
      </c>
      <c r="E100" s="5">
        <v>47</v>
      </c>
      <c r="F100" s="4">
        <f t="shared" si="1"/>
        <v>47</v>
      </c>
    </row>
    <row r="101" spans="1:6" s="20" customFormat="1" x14ac:dyDescent="0.25">
      <c r="A101" s="9" t="s">
        <v>433</v>
      </c>
      <c r="B101" s="15">
        <v>44193</v>
      </c>
      <c r="C101" s="7" t="s">
        <v>432</v>
      </c>
      <c r="D101" s="17">
        <v>1</v>
      </c>
      <c r="E101" s="5">
        <v>40</v>
      </c>
      <c r="F101" s="4">
        <f t="shared" si="1"/>
        <v>40</v>
      </c>
    </row>
    <row r="102" spans="1:6" s="20" customFormat="1" x14ac:dyDescent="0.25">
      <c r="A102" s="9" t="s">
        <v>431</v>
      </c>
      <c r="B102" s="15">
        <v>44193</v>
      </c>
      <c r="C102" s="7" t="s">
        <v>430</v>
      </c>
      <c r="D102" s="21">
        <v>2</v>
      </c>
      <c r="E102" s="5">
        <v>12.21</v>
      </c>
      <c r="F102" s="4">
        <f t="shared" si="1"/>
        <v>24.42</v>
      </c>
    </row>
    <row r="103" spans="1:6" s="20" customFormat="1" x14ac:dyDescent="0.25">
      <c r="A103" s="9" t="s">
        <v>429</v>
      </c>
      <c r="B103" s="15">
        <v>44193</v>
      </c>
      <c r="C103" s="7" t="s">
        <v>428</v>
      </c>
      <c r="D103" s="21">
        <v>0</v>
      </c>
      <c r="E103" s="5">
        <v>4</v>
      </c>
      <c r="F103" s="4">
        <f t="shared" si="1"/>
        <v>0</v>
      </c>
    </row>
    <row r="104" spans="1:6" s="20" customFormat="1" x14ac:dyDescent="0.25">
      <c r="A104" s="9" t="s">
        <v>427</v>
      </c>
      <c r="B104" s="15">
        <v>44193</v>
      </c>
      <c r="C104" s="7" t="s">
        <v>426</v>
      </c>
      <c r="D104" s="21">
        <f>13+7+29</f>
        <v>49</v>
      </c>
      <c r="E104" s="5">
        <v>5.05</v>
      </c>
      <c r="F104" s="4">
        <f t="shared" si="1"/>
        <v>247.45</v>
      </c>
    </row>
    <row r="105" spans="1:6" s="20" customFormat="1" x14ac:dyDescent="0.25">
      <c r="A105" s="9" t="s">
        <v>425</v>
      </c>
      <c r="B105" s="15">
        <v>44193</v>
      </c>
      <c r="C105" s="7" t="s">
        <v>424</v>
      </c>
      <c r="D105" s="21">
        <v>0</v>
      </c>
      <c r="E105" s="5">
        <v>42.95</v>
      </c>
      <c r="F105" s="4">
        <f t="shared" si="1"/>
        <v>0</v>
      </c>
    </row>
    <row r="106" spans="1:6" s="20" customFormat="1" x14ac:dyDescent="0.25">
      <c r="A106" s="9" t="s">
        <v>423</v>
      </c>
      <c r="B106" s="15">
        <v>44193</v>
      </c>
      <c r="C106" s="7" t="s">
        <v>422</v>
      </c>
      <c r="D106" s="11">
        <v>11</v>
      </c>
      <c r="E106" s="5">
        <v>19.95</v>
      </c>
      <c r="F106" s="4">
        <f t="shared" si="1"/>
        <v>219.45</v>
      </c>
    </row>
    <row r="107" spans="1:6" s="20" customFormat="1" x14ac:dyDescent="0.25">
      <c r="A107" s="9" t="s">
        <v>421</v>
      </c>
      <c r="B107" s="15">
        <v>44193</v>
      </c>
      <c r="C107" s="7" t="s">
        <v>420</v>
      </c>
      <c r="D107" s="11">
        <f>6+7</f>
        <v>13</v>
      </c>
      <c r="E107" s="5">
        <v>5.78</v>
      </c>
      <c r="F107" s="4">
        <f t="shared" si="1"/>
        <v>75.14</v>
      </c>
    </row>
    <row r="108" spans="1:6" s="20" customFormat="1" hidden="1" x14ac:dyDescent="0.25">
      <c r="A108" s="9" t="s">
        <v>419</v>
      </c>
      <c r="B108" s="15">
        <v>44193</v>
      </c>
      <c r="C108" s="7" t="s">
        <v>418</v>
      </c>
      <c r="D108" s="11">
        <v>1</v>
      </c>
      <c r="E108" s="5"/>
      <c r="F108" s="4">
        <f t="shared" si="1"/>
        <v>0</v>
      </c>
    </row>
    <row r="109" spans="1:6" s="20" customFormat="1" x14ac:dyDescent="0.25">
      <c r="A109" s="9" t="s">
        <v>417</v>
      </c>
      <c r="B109" s="15">
        <v>44193</v>
      </c>
      <c r="C109" s="13" t="s">
        <v>416</v>
      </c>
      <c r="D109" s="11">
        <v>9</v>
      </c>
      <c r="E109" s="5">
        <v>77.540000000000006</v>
      </c>
      <c r="F109" s="4">
        <f t="shared" si="1"/>
        <v>697.86</v>
      </c>
    </row>
    <row r="110" spans="1:6" s="20" customFormat="1" x14ac:dyDescent="0.25">
      <c r="A110" s="9" t="s">
        <v>415</v>
      </c>
      <c r="B110" s="15">
        <v>44193</v>
      </c>
      <c r="C110" s="13" t="s">
        <v>414</v>
      </c>
      <c r="D110" s="11">
        <v>21</v>
      </c>
      <c r="E110" s="5">
        <v>719.2</v>
      </c>
      <c r="F110" s="4">
        <f t="shared" si="1"/>
        <v>15103.2</v>
      </c>
    </row>
    <row r="111" spans="1:6" s="20" customFormat="1" x14ac:dyDescent="0.25">
      <c r="A111" s="9" t="s">
        <v>413</v>
      </c>
      <c r="B111" s="15">
        <v>44193</v>
      </c>
      <c r="C111" s="13" t="s">
        <v>412</v>
      </c>
      <c r="D111" s="11">
        <v>3</v>
      </c>
      <c r="E111" s="5">
        <v>51</v>
      </c>
      <c r="F111" s="4">
        <f t="shared" si="1"/>
        <v>153</v>
      </c>
    </row>
    <row r="112" spans="1:6" s="20" customFormat="1" x14ac:dyDescent="0.25">
      <c r="A112" s="9" t="s">
        <v>411</v>
      </c>
      <c r="B112" s="15">
        <v>44193</v>
      </c>
      <c r="C112" s="13" t="s">
        <v>410</v>
      </c>
      <c r="D112" s="11">
        <v>12</v>
      </c>
      <c r="E112" s="5">
        <v>66.11</v>
      </c>
      <c r="F112" s="4">
        <f t="shared" si="1"/>
        <v>793.31999999999994</v>
      </c>
    </row>
    <row r="113" spans="1:6" s="20" customFormat="1" x14ac:dyDescent="0.25">
      <c r="A113" s="9" t="s">
        <v>409</v>
      </c>
      <c r="B113" s="15">
        <v>44193</v>
      </c>
      <c r="C113" s="13" t="s">
        <v>408</v>
      </c>
      <c r="D113" s="11">
        <v>2</v>
      </c>
      <c r="E113" s="5">
        <v>70</v>
      </c>
      <c r="F113" s="4">
        <f t="shared" si="1"/>
        <v>140</v>
      </c>
    </row>
    <row r="114" spans="1:6" s="20" customFormat="1" x14ac:dyDescent="0.25">
      <c r="A114" s="9" t="s">
        <v>407</v>
      </c>
      <c r="B114" s="15">
        <v>44193</v>
      </c>
      <c r="C114" s="13" t="s">
        <v>406</v>
      </c>
      <c r="D114" s="11">
        <v>6</v>
      </c>
      <c r="E114" s="5">
        <v>450</v>
      </c>
      <c r="F114" s="4">
        <f t="shared" si="1"/>
        <v>2700</v>
      </c>
    </row>
    <row r="115" spans="1:6" s="20" customFormat="1" x14ac:dyDescent="0.25">
      <c r="A115" s="9" t="s">
        <v>405</v>
      </c>
      <c r="B115" s="15">
        <v>44193</v>
      </c>
      <c r="C115" s="13" t="s">
        <v>404</v>
      </c>
      <c r="D115" s="11">
        <v>2</v>
      </c>
      <c r="E115" s="5">
        <v>719.2</v>
      </c>
      <c r="F115" s="4">
        <f t="shared" si="1"/>
        <v>1438.4</v>
      </c>
    </row>
    <row r="116" spans="1:6" s="20" customFormat="1" x14ac:dyDescent="0.25">
      <c r="A116" s="9" t="s">
        <v>403</v>
      </c>
      <c r="B116" s="15">
        <v>44193</v>
      </c>
      <c r="C116" s="7" t="s">
        <v>402</v>
      </c>
      <c r="D116" s="21">
        <v>0</v>
      </c>
      <c r="E116" s="5">
        <v>2950</v>
      </c>
      <c r="F116" s="4">
        <f t="shared" si="1"/>
        <v>0</v>
      </c>
    </row>
    <row r="117" spans="1:6" s="20" customFormat="1" x14ac:dyDescent="0.25">
      <c r="A117" s="9" t="s">
        <v>401</v>
      </c>
      <c r="B117" s="15">
        <v>44193</v>
      </c>
      <c r="C117" s="7" t="s">
        <v>400</v>
      </c>
      <c r="D117" s="21">
        <v>5</v>
      </c>
      <c r="E117" s="5">
        <v>29</v>
      </c>
      <c r="F117" s="4">
        <f t="shared" si="1"/>
        <v>145</v>
      </c>
    </row>
    <row r="118" spans="1:6" s="20" customFormat="1" x14ac:dyDescent="0.25">
      <c r="A118" s="9" t="s">
        <v>399</v>
      </c>
      <c r="B118" s="12" t="s">
        <v>127</v>
      </c>
      <c r="C118" s="12" t="s">
        <v>398</v>
      </c>
      <c r="D118" s="11">
        <v>12</v>
      </c>
      <c r="E118" s="16">
        <v>35</v>
      </c>
      <c r="F118" s="4">
        <f t="shared" si="1"/>
        <v>420</v>
      </c>
    </row>
    <row r="119" spans="1:6" s="20" customFormat="1" x14ac:dyDescent="0.25">
      <c r="A119" s="9" t="s">
        <v>397</v>
      </c>
      <c r="B119" s="15">
        <v>44193</v>
      </c>
      <c r="C119" s="13" t="s">
        <v>396</v>
      </c>
      <c r="D119" s="21">
        <v>0</v>
      </c>
      <c r="E119" s="5">
        <v>155</v>
      </c>
      <c r="F119" s="4">
        <f t="shared" si="1"/>
        <v>0</v>
      </c>
    </row>
    <row r="120" spans="1:6" s="20" customFormat="1" x14ac:dyDescent="0.25">
      <c r="A120" s="9" t="s">
        <v>395</v>
      </c>
      <c r="B120" s="15">
        <v>44777</v>
      </c>
      <c r="C120" s="13" t="s">
        <v>394</v>
      </c>
      <c r="D120" s="21">
        <v>90</v>
      </c>
      <c r="E120" s="5">
        <v>71.95</v>
      </c>
      <c r="F120" s="4">
        <f t="shared" si="1"/>
        <v>6475.5</v>
      </c>
    </row>
    <row r="121" spans="1:6" s="20" customFormat="1" x14ac:dyDescent="0.25">
      <c r="A121" s="9" t="s">
        <v>393</v>
      </c>
      <c r="B121" s="15">
        <v>44193</v>
      </c>
      <c r="C121" s="13" t="s">
        <v>392</v>
      </c>
      <c r="D121" s="21">
        <v>0</v>
      </c>
      <c r="E121" s="5">
        <v>190.68</v>
      </c>
      <c r="F121" s="4">
        <f t="shared" si="1"/>
        <v>0</v>
      </c>
    </row>
    <row r="122" spans="1:6" s="20" customFormat="1" x14ac:dyDescent="0.25">
      <c r="A122" s="9" t="s">
        <v>391</v>
      </c>
      <c r="B122" s="15">
        <v>44678</v>
      </c>
      <c r="C122" s="13" t="s">
        <v>390</v>
      </c>
      <c r="D122" s="21">
        <v>1</v>
      </c>
      <c r="E122" s="5">
        <v>3800</v>
      </c>
      <c r="F122" s="4">
        <f t="shared" si="1"/>
        <v>3800</v>
      </c>
    </row>
    <row r="123" spans="1:6" s="20" customFormat="1" x14ac:dyDescent="0.25">
      <c r="A123" s="9" t="s">
        <v>389</v>
      </c>
      <c r="B123" s="15">
        <v>44193</v>
      </c>
      <c r="C123" s="13" t="s">
        <v>388</v>
      </c>
      <c r="D123" s="21">
        <v>0</v>
      </c>
      <c r="E123" s="5">
        <v>1400</v>
      </c>
      <c r="F123" s="4">
        <f t="shared" si="1"/>
        <v>0</v>
      </c>
    </row>
    <row r="124" spans="1:6" s="20" customFormat="1" x14ac:dyDescent="0.25">
      <c r="A124" s="9" t="s">
        <v>387</v>
      </c>
      <c r="B124" s="15">
        <v>44456</v>
      </c>
      <c r="C124" s="13" t="s">
        <v>386</v>
      </c>
      <c r="D124" s="21">
        <v>13</v>
      </c>
      <c r="E124" s="5">
        <v>1099</v>
      </c>
      <c r="F124" s="4">
        <f t="shared" si="1"/>
        <v>14287</v>
      </c>
    </row>
    <row r="125" spans="1:6" s="20" customFormat="1" x14ac:dyDescent="0.25">
      <c r="A125" s="9" t="s">
        <v>385</v>
      </c>
      <c r="B125" s="15">
        <v>44456</v>
      </c>
      <c r="C125" s="13" t="s">
        <v>384</v>
      </c>
      <c r="D125" s="21">
        <v>18</v>
      </c>
      <c r="E125" s="5">
        <v>4000</v>
      </c>
      <c r="F125" s="4">
        <f t="shared" si="1"/>
        <v>72000</v>
      </c>
    </row>
    <row r="126" spans="1:6" s="20" customFormat="1" x14ac:dyDescent="0.25">
      <c r="A126" s="9" t="s">
        <v>383</v>
      </c>
      <c r="B126" s="15">
        <v>44193</v>
      </c>
      <c r="C126" s="13" t="s">
        <v>382</v>
      </c>
      <c r="D126" s="21">
        <v>5</v>
      </c>
      <c r="E126" s="5">
        <v>1400</v>
      </c>
      <c r="F126" s="4">
        <f t="shared" si="1"/>
        <v>7000</v>
      </c>
    </row>
    <row r="127" spans="1:6" s="20" customFormat="1" x14ac:dyDescent="0.25">
      <c r="A127" s="9" t="s">
        <v>381</v>
      </c>
      <c r="B127" s="12" t="s">
        <v>127</v>
      </c>
      <c r="C127" s="24" t="s">
        <v>380</v>
      </c>
      <c r="D127" s="23">
        <v>100</v>
      </c>
      <c r="E127" s="22">
        <v>28</v>
      </c>
      <c r="F127" s="4">
        <f t="shared" si="1"/>
        <v>2800</v>
      </c>
    </row>
    <row r="128" spans="1:6" s="20" customFormat="1" x14ac:dyDescent="0.25">
      <c r="A128" s="9" t="s">
        <v>379</v>
      </c>
      <c r="B128" s="12" t="s">
        <v>321</v>
      </c>
      <c r="C128" s="13" t="s">
        <v>378</v>
      </c>
      <c r="D128" s="21">
        <v>0</v>
      </c>
      <c r="E128" s="16">
        <v>85</v>
      </c>
      <c r="F128" s="4">
        <f t="shared" si="1"/>
        <v>0</v>
      </c>
    </row>
    <row r="129" spans="1:6" s="20" customFormat="1" x14ac:dyDescent="0.25">
      <c r="A129" s="9" t="s">
        <v>377</v>
      </c>
      <c r="B129" s="15">
        <v>44193</v>
      </c>
      <c r="C129" s="12" t="s">
        <v>376</v>
      </c>
      <c r="D129" s="17">
        <v>1</v>
      </c>
      <c r="E129" s="5">
        <v>550</v>
      </c>
      <c r="F129" s="4">
        <f t="shared" si="1"/>
        <v>550</v>
      </c>
    </row>
    <row r="130" spans="1:6" s="20" customFormat="1" x14ac:dyDescent="0.25">
      <c r="A130" s="9" t="s">
        <v>375</v>
      </c>
      <c r="B130" s="15">
        <v>44193</v>
      </c>
      <c r="C130" s="12" t="s">
        <v>374</v>
      </c>
      <c r="D130" s="19">
        <v>0</v>
      </c>
      <c r="E130" s="5">
        <v>60</v>
      </c>
      <c r="F130" s="4">
        <f t="shared" si="1"/>
        <v>0</v>
      </c>
    </row>
    <row r="131" spans="1:6" s="20" customFormat="1" x14ac:dyDescent="0.25">
      <c r="A131" s="9" t="s">
        <v>373</v>
      </c>
      <c r="B131" s="15">
        <v>44656</v>
      </c>
      <c r="C131" s="7" t="s">
        <v>372</v>
      </c>
      <c r="D131" s="21">
        <v>40</v>
      </c>
      <c r="E131" s="5">
        <v>115.53</v>
      </c>
      <c r="F131" s="4">
        <f t="shared" si="1"/>
        <v>4621.2</v>
      </c>
    </row>
    <row r="132" spans="1:6" s="20" customFormat="1" x14ac:dyDescent="0.25">
      <c r="A132" s="9" t="s">
        <v>371</v>
      </c>
      <c r="B132" s="15">
        <v>44656</v>
      </c>
      <c r="C132" s="13" t="s">
        <v>370</v>
      </c>
      <c r="D132" s="21">
        <v>12</v>
      </c>
      <c r="E132" s="5">
        <v>128.62</v>
      </c>
      <c r="F132" s="4">
        <f t="shared" si="1"/>
        <v>1543.44</v>
      </c>
    </row>
    <row r="133" spans="1:6" s="20" customFormat="1" x14ac:dyDescent="0.25">
      <c r="A133" s="9" t="s">
        <v>369</v>
      </c>
      <c r="B133" s="15">
        <v>44659</v>
      </c>
      <c r="C133" s="13" t="s">
        <v>368</v>
      </c>
      <c r="D133" s="17">
        <v>41</v>
      </c>
      <c r="E133" s="5">
        <v>325</v>
      </c>
      <c r="F133" s="4">
        <f t="shared" si="1"/>
        <v>13325</v>
      </c>
    </row>
    <row r="134" spans="1:6" s="20" customFormat="1" hidden="1" x14ac:dyDescent="0.25">
      <c r="A134" s="9" t="s">
        <v>367</v>
      </c>
      <c r="B134" s="15"/>
      <c r="C134" s="7" t="s">
        <v>366</v>
      </c>
      <c r="D134" s="10">
        <f>8+48</f>
        <v>56</v>
      </c>
      <c r="E134" s="5"/>
      <c r="F134" s="4">
        <f t="shared" si="1"/>
        <v>0</v>
      </c>
    </row>
    <row r="135" spans="1:6" s="20" customFormat="1" hidden="1" x14ac:dyDescent="0.25">
      <c r="A135" s="9" t="s">
        <v>365</v>
      </c>
      <c r="B135" s="15"/>
      <c r="C135" s="7" t="s">
        <v>364</v>
      </c>
      <c r="D135" s="10">
        <v>74</v>
      </c>
      <c r="E135" s="5"/>
      <c r="F135" s="4">
        <f t="shared" si="1"/>
        <v>0</v>
      </c>
    </row>
    <row r="136" spans="1:6" s="20" customFormat="1" hidden="1" x14ac:dyDescent="0.25">
      <c r="A136" s="9" t="s">
        <v>363</v>
      </c>
      <c r="B136" s="15"/>
      <c r="C136" s="7" t="s">
        <v>362</v>
      </c>
      <c r="D136" s="10">
        <f>79+33+106</f>
        <v>218</v>
      </c>
      <c r="E136" s="5"/>
      <c r="F136" s="4">
        <f t="shared" si="1"/>
        <v>0</v>
      </c>
    </row>
    <row r="137" spans="1:6" s="20" customFormat="1" hidden="1" x14ac:dyDescent="0.25">
      <c r="A137" s="9" t="s">
        <v>361</v>
      </c>
      <c r="B137" s="15"/>
      <c r="C137" s="7" t="s">
        <v>360</v>
      </c>
      <c r="D137" s="10">
        <v>46</v>
      </c>
      <c r="E137" s="5"/>
      <c r="F137" s="4">
        <f t="shared" ref="F137:F200" si="2">D137*E137</f>
        <v>0</v>
      </c>
    </row>
    <row r="138" spans="1:6" s="20" customFormat="1" hidden="1" x14ac:dyDescent="0.25">
      <c r="A138" s="9" t="s">
        <v>359</v>
      </c>
      <c r="B138" s="15"/>
      <c r="C138" s="7" t="s">
        <v>358</v>
      </c>
      <c r="D138" s="10">
        <v>41</v>
      </c>
      <c r="E138" s="5"/>
      <c r="F138" s="4">
        <f t="shared" si="2"/>
        <v>0</v>
      </c>
    </row>
    <row r="139" spans="1:6" s="20" customFormat="1" hidden="1" x14ac:dyDescent="0.25">
      <c r="A139" s="9" t="s">
        <v>357</v>
      </c>
      <c r="B139" s="15"/>
      <c r="C139" s="7" t="s">
        <v>356</v>
      </c>
      <c r="D139" s="10">
        <f>34+1</f>
        <v>35</v>
      </c>
      <c r="E139" s="5"/>
      <c r="F139" s="4">
        <f t="shared" si="2"/>
        <v>0</v>
      </c>
    </row>
    <row r="140" spans="1:6" s="20" customFormat="1" x14ac:dyDescent="0.25">
      <c r="A140" s="9" t="s">
        <v>355</v>
      </c>
      <c r="B140" s="12" t="s">
        <v>354</v>
      </c>
      <c r="C140" s="7" t="s">
        <v>353</v>
      </c>
      <c r="D140" s="21"/>
      <c r="E140" s="16">
        <v>529</v>
      </c>
      <c r="F140" s="4">
        <f t="shared" si="2"/>
        <v>0</v>
      </c>
    </row>
    <row r="141" spans="1:6" s="20" customFormat="1" x14ac:dyDescent="0.25">
      <c r="A141" s="9" t="s">
        <v>352</v>
      </c>
      <c r="B141" s="15">
        <v>44193</v>
      </c>
      <c r="C141" s="7" t="s">
        <v>351</v>
      </c>
      <c r="D141" s="21">
        <v>8</v>
      </c>
      <c r="E141" s="5">
        <v>1375</v>
      </c>
      <c r="F141" s="4">
        <f t="shared" si="2"/>
        <v>11000</v>
      </c>
    </row>
    <row r="142" spans="1:6" s="20" customFormat="1" x14ac:dyDescent="0.25">
      <c r="A142" s="9" t="s">
        <v>350</v>
      </c>
      <c r="B142" s="12" t="s">
        <v>321</v>
      </c>
      <c r="C142" s="7" t="s">
        <v>349</v>
      </c>
      <c r="D142" s="21">
        <v>8</v>
      </c>
      <c r="E142" s="5">
        <v>1375</v>
      </c>
      <c r="F142" s="4">
        <f t="shared" si="2"/>
        <v>11000</v>
      </c>
    </row>
    <row r="143" spans="1:6" s="20" customFormat="1" hidden="1" x14ac:dyDescent="0.25">
      <c r="A143" s="9" t="s">
        <v>348</v>
      </c>
      <c r="B143" s="15"/>
      <c r="C143" s="7" t="s">
        <v>347</v>
      </c>
      <c r="D143" s="21">
        <v>7</v>
      </c>
      <c r="E143" s="5"/>
      <c r="F143" s="4">
        <f t="shared" si="2"/>
        <v>0</v>
      </c>
    </row>
    <row r="144" spans="1:6" s="20" customFormat="1" x14ac:dyDescent="0.25">
      <c r="A144" s="9" t="s">
        <v>346</v>
      </c>
      <c r="B144" s="15">
        <v>44193</v>
      </c>
      <c r="C144" s="7" t="s">
        <v>345</v>
      </c>
      <c r="D144" s="21">
        <v>4</v>
      </c>
      <c r="E144" s="5">
        <v>1375</v>
      </c>
      <c r="F144" s="4">
        <f t="shared" si="2"/>
        <v>5500</v>
      </c>
    </row>
    <row r="145" spans="1:6" s="20" customFormat="1" hidden="1" x14ac:dyDescent="0.25">
      <c r="A145" s="9" t="s">
        <v>344</v>
      </c>
      <c r="B145" s="12"/>
      <c r="C145" s="7" t="s">
        <v>343</v>
      </c>
      <c r="D145" s="21">
        <v>2</v>
      </c>
      <c r="E145" s="5"/>
      <c r="F145" s="4">
        <f t="shared" si="2"/>
        <v>0</v>
      </c>
    </row>
    <row r="146" spans="1:6" s="20" customFormat="1" hidden="1" x14ac:dyDescent="0.25">
      <c r="A146" s="9" t="s">
        <v>342</v>
      </c>
      <c r="B146" s="15"/>
      <c r="C146" s="7" t="s">
        <v>341</v>
      </c>
      <c r="D146" s="21">
        <v>2</v>
      </c>
      <c r="E146" s="5"/>
      <c r="F146" s="4">
        <f t="shared" si="2"/>
        <v>0</v>
      </c>
    </row>
    <row r="147" spans="1:6" s="20" customFormat="1" x14ac:dyDescent="0.25">
      <c r="A147" s="9" t="s">
        <v>340</v>
      </c>
      <c r="B147" s="12" t="s">
        <v>127</v>
      </c>
      <c r="C147" s="7" t="s">
        <v>339</v>
      </c>
      <c r="D147" s="21">
        <v>8</v>
      </c>
      <c r="E147" s="5">
        <v>1375</v>
      </c>
      <c r="F147" s="4">
        <f t="shared" si="2"/>
        <v>11000</v>
      </c>
    </row>
    <row r="148" spans="1:6" s="20" customFormat="1" x14ac:dyDescent="0.25">
      <c r="A148" s="9" t="s">
        <v>338</v>
      </c>
      <c r="B148" s="12" t="s">
        <v>127</v>
      </c>
      <c r="C148" s="7" t="s">
        <v>337</v>
      </c>
      <c r="D148" s="21">
        <v>60</v>
      </c>
      <c r="E148" s="5">
        <v>1375</v>
      </c>
      <c r="F148" s="4">
        <f t="shared" si="2"/>
        <v>82500</v>
      </c>
    </row>
    <row r="149" spans="1:6" s="20" customFormat="1" hidden="1" x14ac:dyDescent="0.25">
      <c r="A149" s="9" t="s">
        <v>336</v>
      </c>
      <c r="B149" s="15"/>
      <c r="C149" s="7" t="s">
        <v>335</v>
      </c>
      <c r="D149" s="21">
        <f>25+28</f>
        <v>53</v>
      </c>
      <c r="E149" s="5"/>
      <c r="F149" s="4">
        <f t="shared" si="2"/>
        <v>0</v>
      </c>
    </row>
    <row r="150" spans="1:6" s="20" customFormat="1" hidden="1" x14ac:dyDescent="0.25">
      <c r="A150" s="9" t="s">
        <v>334</v>
      </c>
      <c r="B150" s="15"/>
      <c r="C150" s="7" t="s">
        <v>333</v>
      </c>
      <c r="D150" s="21">
        <v>5</v>
      </c>
      <c r="E150" s="5"/>
      <c r="F150" s="4">
        <f t="shared" si="2"/>
        <v>0</v>
      </c>
    </row>
    <row r="151" spans="1:6" s="20" customFormat="1" x14ac:dyDescent="0.25">
      <c r="A151" s="9" t="s">
        <v>332</v>
      </c>
      <c r="B151" s="12" t="s">
        <v>127</v>
      </c>
      <c r="C151" s="7" t="s">
        <v>331</v>
      </c>
      <c r="D151" s="21">
        <v>3</v>
      </c>
      <c r="E151" s="5">
        <v>1180</v>
      </c>
      <c r="F151" s="4">
        <f t="shared" si="2"/>
        <v>3540</v>
      </c>
    </row>
    <row r="152" spans="1:6" s="20" customFormat="1" x14ac:dyDescent="0.25">
      <c r="A152" s="9" t="s">
        <v>330</v>
      </c>
      <c r="B152" s="15">
        <v>44193</v>
      </c>
      <c r="C152" s="7" t="s">
        <v>329</v>
      </c>
      <c r="D152" s="21">
        <v>9</v>
      </c>
      <c r="E152" s="5">
        <v>1180</v>
      </c>
      <c r="F152" s="4">
        <f t="shared" si="2"/>
        <v>10620</v>
      </c>
    </row>
    <row r="153" spans="1:6" s="20" customFormat="1" hidden="1" x14ac:dyDescent="0.25">
      <c r="A153" s="9" t="s">
        <v>328</v>
      </c>
      <c r="B153" s="15"/>
      <c r="C153" s="7" t="s">
        <v>327</v>
      </c>
      <c r="D153" s="21">
        <v>1</v>
      </c>
      <c r="E153" s="5"/>
      <c r="F153" s="4">
        <f t="shared" si="2"/>
        <v>0</v>
      </c>
    </row>
    <row r="154" spans="1:6" s="20" customFormat="1" x14ac:dyDescent="0.25">
      <c r="A154" s="9" t="s">
        <v>326</v>
      </c>
      <c r="B154" s="12" t="s">
        <v>127</v>
      </c>
      <c r="C154" s="7" t="s">
        <v>325</v>
      </c>
      <c r="D154" s="21">
        <v>8</v>
      </c>
      <c r="E154" s="16">
        <v>1375</v>
      </c>
      <c r="F154" s="4">
        <f t="shared" si="2"/>
        <v>11000</v>
      </c>
    </row>
    <row r="155" spans="1:6" s="20" customFormat="1" x14ac:dyDescent="0.25">
      <c r="A155" s="9" t="s">
        <v>324</v>
      </c>
      <c r="B155" s="15">
        <v>44193</v>
      </c>
      <c r="C155" s="7" t="s">
        <v>323</v>
      </c>
      <c r="D155" s="21">
        <v>4</v>
      </c>
      <c r="E155" s="5">
        <v>1294.3699999999999</v>
      </c>
      <c r="F155" s="4">
        <f t="shared" si="2"/>
        <v>5177.4799999999996</v>
      </c>
    </row>
    <row r="156" spans="1:6" s="20" customFormat="1" x14ac:dyDescent="0.25">
      <c r="A156" s="9" t="s">
        <v>322</v>
      </c>
      <c r="B156" s="12" t="s">
        <v>321</v>
      </c>
      <c r="C156" s="7" t="s">
        <v>320</v>
      </c>
      <c r="D156" s="21">
        <v>4</v>
      </c>
      <c r="E156" s="22">
        <v>2600</v>
      </c>
      <c r="F156" s="4">
        <f t="shared" si="2"/>
        <v>10400</v>
      </c>
    </row>
    <row r="157" spans="1:6" s="20" customFormat="1" x14ac:dyDescent="0.25">
      <c r="A157" s="9" t="s">
        <v>319</v>
      </c>
      <c r="B157" s="15">
        <v>44193</v>
      </c>
      <c r="C157" s="7" t="s">
        <v>318</v>
      </c>
      <c r="D157" s="21">
        <v>2</v>
      </c>
      <c r="E157" s="5">
        <v>2600</v>
      </c>
      <c r="F157" s="4">
        <f t="shared" si="2"/>
        <v>5200</v>
      </c>
    </row>
    <row r="158" spans="1:6" s="20" customFormat="1" x14ac:dyDescent="0.25">
      <c r="A158" s="9" t="s">
        <v>317</v>
      </c>
      <c r="B158" s="15">
        <v>44193</v>
      </c>
      <c r="C158" s="12" t="s">
        <v>316</v>
      </c>
      <c r="D158" s="17">
        <v>46</v>
      </c>
      <c r="E158" s="5">
        <v>4.55</v>
      </c>
      <c r="F158" s="4">
        <f t="shared" si="2"/>
        <v>209.29999999999998</v>
      </c>
    </row>
    <row r="159" spans="1:6" s="20" customFormat="1" x14ac:dyDescent="0.25">
      <c r="A159" s="9" t="s">
        <v>315</v>
      </c>
      <c r="B159" s="15">
        <v>44193</v>
      </c>
      <c r="C159" s="12" t="s">
        <v>314</v>
      </c>
      <c r="D159" s="17">
        <v>15</v>
      </c>
      <c r="E159" s="5">
        <v>4.55</v>
      </c>
      <c r="F159" s="4">
        <f t="shared" si="2"/>
        <v>68.25</v>
      </c>
    </row>
    <row r="160" spans="1:6" s="20" customFormat="1" x14ac:dyDescent="0.25">
      <c r="A160" s="9" t="s">
        <v>313</v>
      </c>
      <c r="B160" s="15">
        <v>44193</v>
      </c>
      <c r="C160" s="13" t="s">
        <v>312</v>
      </c>
      <c r="D160" s="17">
        <v>820</v>
      </c>
      <c r="E160" s="5">
        <v>7.5</v>
      </c>
      <c r="F160" s="4">
        <f t="shared" si="2"/>
        <v>6150</v>
      </c>
    </row>
    <row r="161" spans="1:6" s="20" customFormat="1" x14ac:dyDescent="0.25">
      <c r="A161" s="9" t="s">
        <v>311</v>
      </c>
      <c r="B161" s="15">
        <v>44659</v>
      </c>
      <c r="C161" s="13" t="s">
        <v>310</v>
      </c>
      <c r="D161" s="11">
        <f>30*100</f>
        <v>3000</v>
      </c>
      <c r="E161" s="5">
        <v>3.4</v>
      </c>
      <c r="F161" s="4">
        <f t="shared" si="2"/>
        <v>10200</v>
      </c>
    </row>
    <row r="162" spans="1:6" s="20" customFormat="1" x14ac:dyDescent="0.25">
      <c r="A162" s="9" t="s">
        <v>309</v>
      </c>
      <c r="B162" s="15">
        <v>44453</v>
      </c>
      <c r="C162" s="12" t="s">
        <v>308</v>
      </c>
      <c r="D162" s="11">
        <v>1100</v>
      </c>
      <c r="E162" s="5">
        <v>2.59</v>
      </c>
      <c r="F162" s="4">
        <f t="shared" si="2"/>
        <v>2849</v>
      </c>
    </row>
    <row r="163" spans="1:6" s="20" customFormat="1" x14ac:dyDescent="0.25">
      <c r="A163" s="9" t="s">
        <v>307</v>
      </c>
      <c r="B163" s="15">
        <v>44659</v>
      </c>
      <c r="C163" s="7" t="s">
        <v>306</v>
      </c>
      <c r="D163" s="10">
        <f>25*100</f>
        <v>2500</v>
      </c>
      <c r="E163" s="5">
        <v>4.3499999999999996</v>
      </c>
      <c r="F163" s="4">
        <f t="shared" si="2"/>
        <v>10875</v>
      </c>
    </row>
    <row r="164" spans="1:6" s="20" customFormat="1" x14ac:dyDescent="0.25">
      <c r="A164" s="9" t="s">
        <v>305</v>
      </c>
      <c r="B164" s="15">
        <v>44659</v>
      </c>
      <c r="C164" s="7" t="s">
        <v>304</v>
      </c>
      <c r="D164" s="10">
        <f>60*100</f>
        <v>6000</v>
      </c>
      <c r="E164" s="5">
        <v>6.95</v>
      </c>
      <c r="F164" s="4">
        <f t="shared" si="2"/>
        <v>41700</v>
      </c>
    </row>
    <row r="165" spans="1:6" s="20" customFormat="1" x14ac:dyDescent="0.25">
      <c r="A165" s="9" t="s">
        <v>303</v>
      </c>
      <c r="B165" s="15">
        <v>44659</v>
      </c>
      <c r="C165" s="7" t="s">
        <v>302</v>
      </c>
      <c r="D165" s="10">
        <f>30*100</f>
        <v>3000</v>
      </c>
      <c r="E165" s="5">
        <v>6.5</v>
      </c>
      <c r="F165" s="4">
        <f t="shared" si="2"/>
        <v>19500</v>
      </c>
    </row>
    <row r="166" spans="1:6" s="20" customFormat="1" x14ac:dyDescent="0.25">
      <c r="A166" s="9" t="s">
        <v>301</v>
      </c>
      <c r="B166" s="15">
        <v>44193</v>
      </c>
      <c r="C166" s="13" t="s">
        <v>300</v>
      </c>
      <c r="D166" s="21">
        <f>4+8</f>
        <v>12</v>
      </c>
      <c r="E166" s="5">
        <v>150</v>
      </c>
      <c r="F166" s="4">
        <f t="shared" si="2"/>
        <v>1800</v>
      </c>
    </row>
    <row r="167" spans="1:6" s="20" customFormat="1" hidden="1" x14ac:dyDescent="0.25">
      <c r="A167" s="9" t="s">
        <v>299</v>
      </c>
      <c r="B167" s="15"/>
      <c r="C167" s="7" t="s">
        <v>298</v>
      </c>
      <c r="D167" s="10">
        <v>2</v>
      </c>
      <c r="E167" s="5"/>
      <c r="F167" s="4">
        <f t="shared" si="2"/>
        <v>0</v>
      </c>
    </row>
    <row r="168" spans="1:6" s="20" customFormat="1" hidden="1" x14ac:dyDescent="0.25">
      <c r="A168" s="9" t="s">
        <v>297</v>
      </c>
      <c r="B168" s="15"/>
      <c r="C168" s="7" t="s">
        <v>296</v>
      </c>
      <c r="D168" s="10">
        <v>1</v>
      </c>
      <c r="E168" s="5"/>
      <c r="F168" s="4">
        <f t="shared" si="2"/>
        <v>0</v>
      </c>
    </row>
    <row r="169" spans="1:6" s="20" customFormat="1" x14ac:dyDescent="0.25">
      <c r="A169" s="9" t="s">
        <v>295</v>
      </c>
      <c r="B169" s="15">
        <v>44193</v>
      </c>
      <c r="C169" s="7" t="s">
        <v>294</v>
      </c>
      <c r="D169" s="10">
        <v>50</v>
      </c>
      <c r="E169" s="5">
        <v>575</v>
      </c>
      <c r="F169" s="4">
        <f t="shared" si="2"/>
        <v>28750</v>
      </c>
    </row>
    <row r="170" spans="1:6" s="20" customFormat="1" x14ac:dyDescent="0.25">
      <c r="A170" s="9" t="s">
        <v>293</v>
      </c>
      <c r="B170" s="15">
        <v>44193</v>
      </c>
      <c r="C170" s="13" t="s">
        <v>292</v>
      </c>
      <c r="D170" s="21">
        <v>20</v>
      </c>
      <c r="E170" s="5">
        <v>25</v>
      </c>
      <c r="F170" s="4">
        <f t="shared" si="2"/>
        <v>500</v>
      </c>
    </row>
    <row r="171" spans="1:6" s="20" customFormat="1" x14ac:dyDescent="0.25">
      <c r="A171" s="9" t="s">
        <v>291</v>
      </c>
      <c r="B171" s="15">
        <v>44193</v>
      </c>
      <c r="C171" s="12" t="s">
        <v>290</v>
      </c>
      <c r="D171" s="21">
        <v>15</v>
      </c>
      <c r="E171" s="5">
        <v>275</v>
      </c>
      <c r="F171" s="4">
        <f t="shared" si="2"/>
        <v>4125</v>
      </c>
    </row>
    <row r="172" spans="1:6" s="20" customFormat="1" x14ac:dyDescent="0.25">
      <c r="A172" s="9" t="s">
        <v>289</v>
      </c>
      <c r="B172" s="15">
        <v>44193</v>
      </c>
      <c r="C172" s="12" t="s">
        <v>288</v>
      </c>
      <c r="D172" s="11">
        <v>2</v>
      </c>
      <c r="E172" s="5">
        <v>50</v>
      </c>
      <c r="F172" s="4">
        <f t="shared" si="2"/>
        <v>100</v>
      </c>
    </row>
    <row r="173" spans="1:6" s="20" customFormat="1" x14ac:dyDescent="0.25">
      <c r="A173" s="9" t="s">
        <v>287</v>
      </c>
      <c r="B173" s="15">
        <v>44193</v>
      </c>
      <c r="C173" s="12" t="s">
        <v>286</v>
      </c>
      <c r="D173" s="11">
        <f>20+9</f>
        <v>29</v>
      </c>
      <c r="E173" s="5">
        <v>50</v>
      </c>
      <c r="F173" s="4">
        <f t="shared" si="2"/>
        <v>1450</v>
      </c>
    </row>
    <row r="174" spans="1:6" s="20" customFormat="1" x14ac:dyDescent="0.25">
      <c r="A174" s="9" t="s">
        <v>285</v>
      </c>
      <c r="B174" s="15">
        <v>44193</v>
      </c>
      <c r="C174" s="13" t="s">
        <v>284</v>
      </c>
      <c r="D174" s="11">
        <v>35</v>
      </c>
      <c r="E174" s="5">
        <v>7</v>
      </c>
      <c r="F174" s="4">
        <f t="shared" si="2"/>
        <v>245</v>
      </c>
    </row>
    <row r="175" spans="1:6" s="20" customFormat="1" x14ac:dyDescent="0.25">
      <c r="A175" s="9" t="s">
        <v>283</v>
      </c>
      <c r="B175" s="15">
        <v>44193</v>
      </c>
      <c r="C175" s="13" t="s">
        <v>282</v>
      </c>
      <c r="D175" s="11">
        <v>34</v>
      </c>
      <c r="E175" s="5">
        <v>125</v>
      </c>
      <c r="F175" s="4">
        <f t="shared" si="2"/>
        <v>4250</v>
      </c>
    </row>
    <row r="176" spans="1:6" s="20" customFormat="1" x14ac:dyDescent="0.25">
      <c r="A176" s="9" t="s">
        <v>281</v>
      </c>
      <c r="B176" s="15">
        <v>44193</v>
      </c>
      <c r="C176" s="13" t="s">
        <v>280</v>
      </c>
      <c r="D176" s="11">
        <v>106</v>
      </c>
      <c r="E176" s="5">
        <v>7</v>
      </c>
      <c r="F176" s="4">
        <f t="shared" si="2"/>
        <v>742</v>
      </c>
    </row>
    <row r="177" spans="1:6" s="20" customFormat="1" x14ac:dyDescent="0.25">
      <c r="A177" s="9" t="s">
        <v>279</v>
      </c>
      <c r="B177" s="15">
        <v>44456</v>
      </c>
      <c r="C177" s="13" t="s">
        <v>278</v>
      </c>
      <c r="D177" s="11">
        <v>27</v>
      </c>
      <c r="E177" s="5">
        <v>7</v>
      </c>
      <c r="F177" s="4">
        <f t="shared" si="2"/>
        <v>189</v>
      </c>
    </row>
    <row r="178" spans="1:6" s="20" customFormat="1" x14ac:dyDescent="0.25">
      <c r="A178" s="9" t="s">
        <v>277</v>
      </c>
      <c r="B178" s="15">
        <v>44193</v>
      </c>
      <c r="C178" s="13" t="s">
        <v>276</v>
      </c>
      <c r="D178" s="21">
        <f>6+6</f>
        <v>12</v>
      </c>
      <c r="E178" s="5">
        <v>135</v>
      </c>
      <c r="F178" s="4">
        <f t="shared" si="2"/>
        <v>1620</v>
      </c>
    </row>
    <row r="179" spans="1:6" s="20" customFormat="1" x14ac:dyDescent="0.25">
      <c r="A179" s="9" t="s">
        <v>275</v>
      </c>
      <c r="B179" s="15">
        <v>44193</v>
      </c>
      <c r="C179" s="13" t="s">
        <v>274</v>
      </c>
      <c r="D179" s="21">
        <v>42</v>
      </c>
      <c r="E179" s="5">
        <v>115</v>
      </c>
      <c r="F179" s="4">
        <f t="shared" si="2"/>
        <v>4830</v>
      </c>
    </row>
    <row r="180" spans="1:6" s="20" customFormat="1" x14ac:dyDescent="0.25">
      <c r="A180" s="9" t="s">
        <v>273</v>
      </c>
      <c r="B180" s="15">
        <v>44656</v>
      </c>
      <c r="C180" s="13" t="s">
        <v>272</v>
      </c>
      <c r="D180" s="21">
        <v>104</v>
      </c>
      <c r="E180" s="5">
        <v>636.6</v>
      </c>
      <c r="F180" s="4">
        <f t="shared" si="2"/>
        <v>66206.400000000009</v>
      </c>
    </row>
    <row r="181" spans="1:6" s="20" customFormat="1" x14ac:dyDescent="0.25">
      <c r="A181" s="9" t="s">
        <v>271</v>
      </c>
      <c r="B181" s="15">
        <v>44656</v>
      </c>
      <c r="C181" s="7" t="s">
        <v>270</v>
      </c>
      <c r="D181" s="21">
        <v>74</v>
      </c>
      <c r="E181" s="5">
        <v>115.48</v>
      </c>
      <c r="F181" s="4">
        <f t="shared" si="2"/>
        <v>8545.52</v>
      </c>
    </row>
    <row r="182" spans="1:6" s="20" customFormat="1" x14ac:dyDescent="0.25">
      <c r="A182" s="9" t="s">
        <v>269</v>
      </c>
      <c r="B182" s="15">
        <v>44193</v>
      </c>
      <c r="C182" s="7" t="s">
        <v>268</v>
      </c>
      <c r="D182" s="10">
        <v>3</v>
      </c>
      <c r="E182" s="5">
        <v>352</v>
      </c>
      <c r="F182" s="4">
        <f t="shared" si="2"/>
        <v>1056</v>
      </c>
    </row>
    <row r="183" spans="1:6" s="20" customFormat="1" x14ac:dyDescent="0.25">
      <c r="A183" s="9" t="s">
        <v>267</v>
      </c>
      <c r="B183" s="15">
        <v>44193</v>
      </c>
      <c r="C183" s="7" t="s">
        <v>266</v>
      </c>
      <c r="D183" s="21">
        <f>38+19</f>
        <v>57</v>
      </c>
      <c r="E183" s="5">
        <v>67.8</v>
      </c>
      <c r="F183" s="4">
        <f t="shared" si="2"/>
        <v>3864.6</v>
      </c>
    </row>
    <row r="184" spans="1:6" s="20" customFormat="1" x14ac:dyDescent="0.25">
      <c r="A184" s="9" t="s">
        <v>265</v>
      </c>
      <c r="B184" s="15">
        <v>44193</v>
      </c>
      <c r="C184" s="7" t="s">
        <v>264</v>
      </c>
      <c r="D184" s="21">
        <f>19+19</f>
        <v>38</v>
      </c>
      <c r="E184" s="5">
        <v>67.8</v>
      </c>
      <c r="F184" s="4">
        <f t="shared" si="2"/>
        <v>2576.4</v>
      </c>
    </row>
    <row r="185" spans="1:6" s="20" customFormat="1" x14ac:dyDescent="0.25">
      <c r="A185" s="9" t="s">
        <v>263</v>
      </c>
      <c r="B185" s="15">
        <v>44193</v>
      </c>
      <c r="C185" s="7" t="s">
        <v>262</v>
      </c>
      <c r="D185" s="21">
        <v>0</v>
      </c>
      <c r="E185" s="5">
        <v>67.8</v>
      </c>
      <c r="F185" s="4">
        <f t="shared" si="2"/>
        <v>0</v>
      </c>
    </row>
    <row r="186" spans="1:6" s="20" customFormat="1" x14ac:dyDescent="0.25">
      <c r="A186" s="9" t="s">
        <v>261</v>
      </c>
      <c r="B186" s="15">
        <v>44193</v>
      </c>
      <c r="C186" s="12" t="s">
        <v>260</v>
      </c>
      <c r="D186" s="21">
        <v>50</v>
      </c>
      <c r="E186" s="5">
        <v>170.69</v>
      </c>
      <c r="F186" s="4">
        <f t="shared" si="2"/>
        <v>8534.5</v>
      </c>
    </row>
    <row r="187" spans="1:6" s="20" customFormat="1" x14ac:dyDescent="0.25">
      <c r="A187" s="9" t="s">
        <v>259</v>
      </c>
      <c r="B187" s="15">
        <v>44193</v>
      </c>
      <c r="C187" s="12" t="s">
        <v>258</v>
      </c>
      <c r="D187" s="21">
        <v>1040</v>
      </c>
      <c r="E187" s="5">
        <v>170.69</v>
      </c>
      <c r="F187" s="4">
        <f t="shared" si="2"/>
        <v>177517.6</v>
      </c>
    </row>
    <row r="188" spans="1:6" s="20" customFormat="1" x14ac:dyDescent="0.25">
      <c r="A188" s="9" t="s">
        <v>257</v>
      </c>
      <c r="B188" s="15">
        <v>44193</v>
      </c>
      <c r="C188" s="12" t="s">
        <v>256</v>
      </c>
      <c r="D188" s="11">
        <v>1</v>
      </c>
      <c r="E188" s="5">
        <v>170.69</v>
      </c>
      <c r="F188" s="4">
        <f t="shared" si="2"/>
        <v>170.69</v>
      </c>
    </row>
    <row r="189" spans="1:6" s="20" customFormat="1" x14ac:dyDescent="0.25">
      <c r="A189" s="9" t="s">
        <v>255</v>
      </c>
      <c r="B189" s="15">
        <v>44193</v>
      </c>
      <c r="C189" s="12" t="s">
        <v>254</v>
      </c>
      <c r="D189" s="11">
        <v>300</v>
      </c>
      <c r="E189" s="5">
        <v>6.5</v>
      </c>
      <c r="F189" s="4">
        <f t="shared" si="2"/>
        <v>1950</v>
      </c>
    </row>
    <row r="190" spans="1:6" s="20" customFormat="1" x14ac:dyDescent="0.25">
      <c r="A190" s="9" t="s">
        <v>253</v>
      </c>
      <c r="B190" s="15">
        <v>44193</v>
      </c>
      <c r="C190" s="12" t="s">
        <v>252</v>
      </c>
      <c r="D190" s="11">
        <v>2</v>
      </c>
      <c r="E190" s="5">
        <v>3.5</v>
      </c>
      <c r="F190" s="4">
        <f t="shared" si="2"/>
        <v>7</v>
      </c>
    </row>
    <row r="191" spans="1:6" s="20" customFormat="1" x14ac:dyDescent="0.25">
      <c r="A191" s="9" t="s">
        <v>251</v>
      </c>
      <c r="B191" s="15">
        <v>44193</v>
      </c>
      <c r="C191" s="13" t="s">
        <v>250</v>
      </c>
      <c r="D191" s="11">
        <v>5</v>
      </c>
      <c r="E191" s="5">
        <v>5000</v>
      </c>
      <c r="F191" s="4">
        <f t="shared" si="2"/>
        <v>25000</v>
      </c>
    </row>
    <row r="192" spans="1:6" s="20" customFormat="1" x14ac:dyDescent="0.25">
      <c r="A192" s="9" t="s">
        <v>249</v>
      </c>
      <c r="B192" s="15">
        <v>44193</v>
      </c>
      <c r="C192" s="13" t="s">
        <v>248</v>
      </c>
      <c r="D192" s="11">
        <v>2</v>
      </c>
      <c r="E192" s="5">
        <v>10800</v>
      </c>
      <c r="F192" s="4">
        <f t="shared" si="2"/>
        <v>21600</v>
      </c>
    </row>
    <row r="193" spans="1:6" s="20" customFormat="1" x14ac:dyDescent="0.25">
      <c r="A193" s="9" t="s">
        <v>247</v>
      </c>
      <c r="B193" s="15">
        <v>44193</v>
      </c>
      <c r="C193" s="12" t="s">
        <v>246</v>
      </c>
      <c r="D193" s="10">
        <v>29</v>
      </c>
      <c r="E193" s="5">
        <v>33</v>
      </c>
      <c r="F193" s="4">
        <f t="shared" si="2"/>
        <v>957</v>
      </c>
    </row>
    <row r="194" spans="1:6" s="20" customFormat="1" x14ac:dyDescent="0.25">
      <c r="A194" s="9" t="s">
        <v>245</v>
      </c>
      <c r="B194" s="15">
        <v>44193</v>
      </c>
      <c r="C194" s="12" t="s">
        <v>244</v>
      </c>
      <c r="D194" s="11">
        <v>8</v>
      </c>
      <c r="E194" s="5">
        <v>15</v>
      </c>
      <c r="F194" s="4">
        <f t="shared" si="2"/>
        <v>120</v>
      </c>
    </row>
    <row r="195" spans="1:6" s="20" customFormat="1" x14ac:dyDescent="0.25">
      <c r="A195" s="9" t="s">
        <v>243</v>
      </c>
      <c r="B195" s="15">
        <v>44547</v>
      </c>
      <c r="C195" s="12" t="s">
        <v>242</v>
      </c>
      <c r="D195" s="11">
        <v>27</v>
      </c>
      <c r="E195" s="5">
        <v>8.34</v>
      </c>
      <c r="F195" s="4">
        <f t="shared" si="2"/>
        <v>225.18</v>
      </c>
    </row>
    <row r="196" spans="1:6" s="20" customFormat="1" x14ac:dyDescent="0.25">
      <c r="A196" s="9" t="s">
        <v>241</v>
      </c>
      <c r="B196" s="15">
        <v>44193</v>
      </c>
      <c r="C196" s="12" t="s">
        <v>240</v>
      </c>
      <c r="D196" s="11">
        <v>12</v>
      </c>
      <c r="E196" s="5">
        <v>8.34</v>
      </c>
      <c r="F196" s="4">
        <f t="shared" si="2"/>
        <v>100.08</v>
      </c>
    </row>
    <row r="197" spans="1:6" s="20" customFormat="1" x14ac:dyDescent="0.25">
      <c r="A197" s="9" t="s">
        <v>239</v>
      </c>
      <c r="B197" s="15">
        <v>44193</v>
      </c>
      <c r="C197" s="12" t="s">
        <v>238</v>
      </c>
      <c r="D197" s="11">
        <v>139</v>
      </c>
      <c r="E197" s="5">
        <v>5.6</v>
      </c>
      <c r="F197" s="4">
        <f t="shared" si="2"/>
        <v>778.4</v>
      </c>
    </row>
    <row r="198" spans="1:6" s="20" customFormat="1" x14ac:dyDescent="0.25">
      <c r="A198" s="9" t="s">
        <v>237</v>
      </c>
      <c r="B198" s="15">
        <v>44193</v>
      </c>
      <c r="C198" s="12" t="s">
        <v>236</v>
      </c>
      <c r="D198" s="11">
        <v>79</v>
      </c>
      <c r="E198" s="5">
        <v>160</v>
      </c>
      <c r="F198" s="4">
        <f t="shared" si="2"/>
        <v>12640</v>
      </c>
    </row>
    <row r="199" spans="1:6" s="20" customFormat="1" x14ac:dyDescent="0.25">
      <c r="A199" s="9" t="s">
        <v>235</v>
      </c>
      <c r="B199" s="15">
        <v>44193</v>
      </c>
      <c r="C199" s="12" t="s">
        <v>234</v>
      </c>
      <c r="D199" s="11">
        <v>11</v>
      </c>
      <c r="E199" s="5">
        <v>35</v>
      </c>
      <c r="F199" s="4">
        <f t="shared" si="2"/>
        <v>385</v>
      </c>
    </row>
    <row r="200" spans="1:6" s="20" customFormat="1" hidden="1" x14ac:dyDescent="0.25">
      <c r="A200" s="9" t="s">
        <v>233</v>
      </c>
      <c r="B200" s="15"/>
      <c r="C200" s="7" t="s">
        <v>232</v>
      </c>
      <c r="D200" s="10">
        <v>38</v>
      </c>
      <c r="E200" s="5"/>
      <c r="F200" s="4">
        <f t="shared" si="2"/>
        <v>0</v>
      </c>
    </row>
    <row r="201" spans="1:6" s="20" customFormat="1" x14ac:dyDescent="0.25">
      <c r="A201" s="9" t="s">
        <v>231</v>
      </c>
      <c r="B201" s="12" t="s">
        <v>127</v>
      </c>
      <c r="C201" s="12" t="s">
        <v>230</v>
      </c>
      <c r="D201" s="11">
        <v>2</v>
      </c>
      <c r="E201" s="16">
        <v>325</v>
      </c>
      <c r="F201" s="4">
        <f t="shared" ref="F201:F264" si="3">D201*E201</f>
        <v>650</v>
      </c>
    </row>
    <row r="202" spans="1:6" s="20" customFormat="1" hidden="1" x14ac:dyDescent="0.25">
      <c r="A202" s="9" t="s">
        <v>229</v>
      </c>
      <c r="B202" s="15"/>
      <c r="C202" s="7" t="s">
        <v>228</v>
      </c>
      <c r="D202" s="10">
        <v>15</v>
      </c>
      <c r="E202" s="5"/>
      <c r="F202" s="4">
        <f t="shared" si="3"/>
        <v>0</v>
      </c>
    </row>
    <row r="203" spans="1:6" s="20" customFormat="1" x14ac:dyDescent="0.25">
      <c r="A203" s="9" t="s">
        <v>227</v>
      </c>
      <c r="B203" s="15">
        <v>44193</v>
      </c>
      <c r="C203" s="12" t="s">
        <v>226</v>
      </c>
      <c r="D203" s="21">
        <v>2</v>
      </c>
      <c r="E203" s="5">
        <v>175</v>
      </c>
      <c r="F203" s="4">
        <f t="shared" si="3"/>
        <v>350</v>
      </c>
    </row>
    <row r="204" spans="1:6" s="20" customFormat="1" x14ac:dyDescent="0.25">
      <c r="A204" s="9" t="s">
        <v>225</v>
      </c>
      <c r="B204" s="15">
        <v>44193</v>
      </c>
      <c r="C204" s="13" t="s">
        <v>224</v>
      </c>
      <c r="D204" s="10">
        <v>1</v>
      </c>
      <c r="E204" s="5">
        <v>270.55</v>
      </c>
      <c r="F204" s="4">
        <f t="shared" si="3"/>
        <v>270.55</v>
      </c>
    </row>
    <row r="205" spans="1:6" s="20" customFormat="1" x14ac:dyDescent="0.25">
      <c r="A205" s="9" t="s">
        <v>223</v>
      </c>
      <c r="B205" s="15">
        <v>44193</v>
      </c>
      <c r="C205" s="7" t="s">
        <v>222</v>
      </c>
      <c r="D205" s="17">
        <v>3</v>
      </c>
      <c r="E205" s="5">
        <v>79.8</v>
      </c>
      <c r="F205" s="4">
        <f t="shared" si="3"/>
        <v>239.39999999999998</v>
      </c>
    </row>
    <row r="206" spans="1:6" s="20" customFormat="1" x14ac:dyDescent="0.25">
      <c r="A206" s="9" t="s">
        <v>221</v>
      </c>
      <c r="B206" s="15">
        <v>44193</v>
      </c>
      <c r="C206" s="7" t="s">
        <v>220</v>
      </c>
      <c r="D206" s="21">
        <v>7</v>
      </c>
      <c r="E206" s="5">
        <v>79.8</v>
      </c>
      <c r="F206" s="4">
        <f t="shared" si="3"/>
        <v>558.6</v>
      </c>
    </row>
    <row r="207" spans="1:6" s="20" customFormat="1" x14ac:dyDescent="0.25">
      <c r="A207" s="9" t="s">
        <v>219</v>
      </c>
      <c r="B207" s="15">
        <v>44193</v>
      </c>
      <c r="C207" s="7" t="s">
        <v>218</v>
      </c>
      <c r="D207" s="10">
        <v>7</v>
      </c>
      <c r="E207" s="5">
        <v>62.93</v>
      </c>
      <c r="F207" s="4">
        <f t="shared" si="3"/>
        <v>440.51</v>
      </c>
    </row>
    <row r="208" spans="1:6" s="20" customFormat="1" x14ac:dyDescent="0.25">
      <c r="A208" s="9" t="s">
        <v>217</v>
      </c>
      <c r="B208" s="15">
        <v>44193</v>
      </c>
      <c r="C208" s="13" t="s">
        <v>216</v>
      </c>
      <c r="D208" s="10">
        <v>21</v>
      </c>
      <c r="E208" s="5">
        <v>165</v>
      </c>
      <c r="F208" s="4">
        <f t="shared" si="3"/>
        <v>3465</v>
      </c>
    </row>
    <row r="209" spans="1:6" s="20" customFormat="1" x14ac:dyDescent="0.25">
      <c r="A209" s="9" t="s">
        <v>215</v>
      </c>
      <c r="B209" s="15">
        <v>44193</v>
      </c>
      <c r="C209" s="13" t="s">
        <v>214</v>
      </c>
      <c r="D209" s="10">
        <v>18</v>
      </c>
      <c r="E209" s="5">
        <v>52</v>
      </c>
      <c r="F209" s="4">
        <f t="shared" si="3"/>
        <v>936</v>
      </c>
    </row>
    <row r="210" spans="1:6" s="20" customFormat="1" x14ac:dyDescent="0.25">
      <c r="A210" s="9" t="s">
        <v>213</v>
      </c>
      <c r="B210" s="15">
        <v>44193</v>
      </c>
      <c r="C210" s="13" t="s">
        <v>212</v>
      </c>
      <c r="D210" s="10">
        <v>11</v>
      </c>
      <c r="E210" s="5">
        <v>79.8</v>
      </c>
      <c r="F210" s="4">
        <f t="shared" si="3"/>
        <v>877.8</v>
      </c>
    </row>
    <row r="211" spans="1:6" s="20" customFormat="1" x14ac:dyDescent="0.25">
      <c r="A211" s="9" t="s">
        <v>211</v>
      </c>
      <c r="B211" s="15">
        <v>44193</v>
      </c>
      <c r="C211" s="13" t="s">
        <v>210</v>
      </c>
      <c r="D211" s="10">
        <v>1</v>
      </c>
      <c r="E211" s="5">
        <v>2075</v>
      </c>
      <c r="F211" s="4">
        <f t="shared" si="3"/>
        <v>2075</v>
      </c>
    </row>
    <row r="212" spans="1:6" s="20" customFormat="1" x14ac:dyDescent="0.25">
      <c r="A212" s="9" t="s">
        <v>209</v>
      </c>
      <c r="B212" s="15">
        <v>44193</v>
      </c>
      <c r="C212" s="13" t="s">
        <v>208</v>
      </c>
      <c r="D212" s="10">
        <v>18</v>
      </c>
      <c r="E212" s="5">
        <v>165</v>
      </c>
      <c r="F212" s="4">
        <f t="shared" si="3"/>
        <v>2970</v>
      </c>
    </row>
    <row r="213" spans="1:6" s="20" customFormat="1" x14ac:dyDescent="0.25">
      <c r="A213" s="9" t="s">
        <v>207</v>
      </c>
      <c r="B213" s="15">
        <v>44193</v>
      </c>
      <c r="C213" s="13" t="s">
        <v>206</v>
      </c>
      <c r="D213" s="10">
        <v>20</v>
      </c>
      <c r="E213" s="5">
        <v>79.8</v>
      </c>
      <c r="F213" s="4">
        <f t="shared" si="3"/>
        <v>1596</v>
      </c>
    </row>
    <row r="214" spans="1:6" s="20" customFormat="1" x14ac:dyDescent="0.25">
      <c r="A214" s="9" t="s">
        <v>205</v>
      </c>
      <c r="B214" s="15">
        <v>44193</v>
      </c>
      <c r="C214" s="13" t="s">
        <v>204</v>
      </c>
      <c r="D214" s="10">
        <v>9</v>
      </c>
      <c r="E214" s="5">
        <v>79.8</v>
      </c>
      <c r="F214" s="4">
        <f t="shared" si="3"/>
        <v>718.19999999999993</v>
      </c>
    </row>
    <row r="215" spans="1:6" s="20" customFormat="1" hidden="1" x14ac:dyDescent="0.25">
      <c r="A215" s="9" t="s">
        <v>203</v>
      </c>
      <c r="B215" s="15"/>
      <c r="C215" s="13" t="s">
        <v>202</v>
      </c>
      <c r="D215" s="10">
        <v>9</v>
      </c>
      <c r="E215" s="5">
        <v>352</v>
      </c>
      <c r="F215" s="4">
        <f t="shared" si="3"/>
        <v>3168</v>
      </c>
    </row>
    <row r="216" spans="1:6" s="20" customFormat="1" x14ac:dyDescent="0.25">
      <c r="A216" s="9" t="s">
        <v>201</v>
      </c>
      <c r="B216" s="15">
        <v>44456</v>
      </c>
      <c r="C216" s="13" t="s">
        <v>200</v>
      </c>
      <c r="D216" s="10">
        <v>3</v>
      </c>
      <c r="E216" s="5">
        <v>600</v>
      </c>
      <c r="F216" s="4">
        <f t="shared" si="3"/>
        <v>1800</v>
      </c>
    </row>
    <row r="217" spans="1:6" s="20" customFormat="1" x14ac:dyDescent="0.25">
      <c r="A217" s="9" t="s">
        <v>199</v>
      </c>
      <c r="B217" s="15">
        <v>44193</v>
      </c>
      <c r="C217" s="13" t="s">
        <v>198</v>
      </c>
      <c r="D217" s="10">
        <v>15</v>
      </c>
      <c r="E217" s="5">
        <v>140</v>
      </c>
      <c r="F217" s="4">
        <f t="shared" si="3"/>
        <v>2100</v>
      </c>
    </row>
    <row r="218" spans="1:6" s="20" customFormat="1" x14ac:dyDescent="0.25">
      <c r="A218" s="9" t="s">
        <v>197</v>
      </c>
      <c r="B218" s="15">
        <v>44193</v>
      </c>
      <c r="C218" s="12" t="s">
        <v>196</v>
      </c>
      <c r="D218" s="19">
        <v>1</v>
      </c>
      <c r="E218" s="5">
        <v>5250</v>
      </c>
      <c r="F218" s="4">
        <f t="shared" si="3"/>
        <v>5250</v>
      </c>
    </row>
    <row r="219" spans="1:6" s="20" customFormat="1" x14ac:dyDescent="0.25">
      <c r="A219" s="9" t="s">
        <v>195</v>
      </c>
      <c r="B219" s="15">
        <v>44193</v>
      </c>
      <c r="C219" s="12" t="s">
        <v>194</v>
      </c>
      <c r="D219" s="19">
        <f>9+12+12+24</f>
        <v>57</v>
      </c>
      <c r="E219" s="5">
        <v>12.93</v>
      </c>
      <c r="F219" s="4">
        <f t="shared" si="3"/>
        <v>737.01</v>
      </c>
    </row>
    <row r="220" spans="1:6" s="20" customFormat="1" x14ac:dyDescent="0.25">
      <c r="A220" s="9" t="s">
        <v>193</v>
      </c>
      <c r="B220" s="15">
        <v>44193</v>
      </c>
      <c r="C220" s="12" t="s">
        <v>192</v>
      </c>
      <c r="D220" s="19">
        <f>16+12+12</f>
        <v>40</v>
      </c>
      <c r="E220" s="5">
        <v>14.37</v>
      </c>
      <c r="F220" s="4">
        <f t="shared" si="3"/>
        <v>574.79999999999995</v>
      </c>
    </row>
    <row r="221" spans="1:6" s="20" customFormat="1" x14ac:dyDescent="0.25">
      <c r="A221" s="9" t="s">
        <v>191</v>
      </c>
      <c r="B221" s="15">
        <v>44193</v>
      </c>
      <c r="C221" s="12" t="s">
        <v>190</v>
      </c>
      <c r="D221" s="19">
        <v>6</v>
      </c>
      <c r="E221" s="5">
        <v>35</v>
      </c>
      <c r="F221" s="4">
        <f t="shared" si="3"/>
        <v>210</v>
      </c>
    </row>
    <row r="222" spans="1:6" s="20" customFormat="1" hidden="1" x14ac:dyDescent="0.25">
      <c r="A222" s="9" t="s">
        <v>189</v>
      </c>
      <c r="B222" s="15">
        <v>44193</v>
      </c>
      <c r="C222" s="12" t="s">
        <v>188</v>
      </c>
      <c r="D222" s="19"/>
      <c r="E222" s="5">
        <v>30</v>
      </c>
      <c r="F222" s="4">
        <f t="shared" si="3"/>
        <v>0</v>
      </c>
    </row>
    <row r="223" spans="1:6" s="20" customFormat="1" x14ac:dyDescent="0.25">
      <c r="A223" s="9" t="s">
        <v>187</v>
      </c>
      <c r="B223" s="15">
        <v>44193</v>
      </c>
      <c r="C223" s="12" t="s">
        <v>186</v>
      </c>
      <c r="D223" s="19">
        <v>1300</v>
      </c>
      <c r="E223" s="5">
        <v>2.6</v>
      </c>
      <c r="F223" s="4">
        <f t="shared" si="3"/>
        <v>3380</v>
      </c>
    </row>
    <row r="224" spans="1:6" s="20" customFormat="1" x14ac:dyDescent="0.25">
      <c r="A224" s="9" t="s">
        <v>185</v>
      </c>
      <c r="B224" s="15">
        <v>44193</v>
      </c>
      <c r="C224" s="12" t="s">
        <v>184</v>
      </c>
      <c r="D224" s="19">
        <v>1</v>
      </c>
      <c r="E224" s="5">
        <v>728.81</v>
      </c>
      <c r="F224" s="4">
        <f t="shared" si="3"/>
        <v>728.81</v>
      </c>
    </row>
    <row r="225" spans="1:6" s="20" customFormat="1" x14ac:dyDescent="0.25">
      <c r="A225" s="9" t="s">
        <v>183</v>
      </c>
      <c r="B225" s="15">
        <v>44193</v>
      </c>
      <c r="C225" s="12" t="s">
        <v>182</v>
      </c>
      <c r="D225" s="17">
        <v>2</v>
      </c>
      <c r="E225" s="5">
        <v>350</v>
      </c>
      <c r="F225" s="4">
        <f t="shared" si="3"/>
        <v>700</v>
      </c>
    </row>
    <row r="226" spans="1:6" s="20" customFormat="1" x14ac:dyDescent="0.25">
      <c r="A226" s="9" t="s">
        <v>181</v>
      </c>
      <c r="B226" s="15">
        <v>44193</v>
      </c>
      <c r="C226" s="12" t="s">
        <v>180</v>
      </c>
      <c r="D226" s="19">
        <v>5</v>
      </c>
      <c r="E226" s="5">
        <v>595</v>
      </c>
      <c r="F226" s="4">
        <f t="shared" si="3"/>
        <v>2975</v>
      </c>
    </row>
    <row r="227" spans="1:6" s="20" customFormat="1" x14ac:dyDescent="0.25">
      <c r="A227" s="9" t="s">
        <v>179</v>
      </c>
      <c r="B227" s="15">
        <v>44193</v>
      </c>
      <c r="C227" s="12" t="s">
        <v>178</v>
      </c>
      <c r="D227" s="19">
        <v>2</v>
      </c>
      <c r="E227" s="5">
        <v>300</v>
      </c>
      <c r="F227" s="4">
        <f t="shared" si="3"/>
        <v>600</v>
      </c>
    </row>
    <row r="228" spans="1:6" s="20" customFormat="1" x14ac:dyDescent="0.25">
      <c r="A228" s="9" t="s">
        <v>177</v>
      </c>
      <c r="B228" s="15">
        <v>44193</v>
      </c>
      <c r="C228" s="13" t="s">
        <v>176</v>
      </c>
      <c r="D228" s="21">
        <v>0</v>
      </c>
      <c r="E228" s="5">
        <v>3950</v>
      </c>
      <c r="F228" s="4">
        <f t="shared" si="3"/>
        <v>0</v>
      </c>
    </row>
    <row r="229" spans="1:6" s="20" customFormat="1" x14ac:dyDescent="0.25">
      <c r="A229" s="9" t="s">
        <v>175</v>
      </c>
      <c r="B229" s="12" t="s">
        <v>155</v>
      </c>
      <c r="C229" s="13" t="s">
        <v>174</v>
      </c>
      <c r="D229" s="21">
        <v>6</v>
      </c>
      <c r="E229" s="16">
        <v>11000</v>
      </c>
      <c r="F229" s="4">
        <f t="shared" si="3"/>
        <v>66000</v>
      </c>
    </row>
    <row r="230" spans="1:6" s="20" customFormat="1" x14ac:dyDescent="0.25">
      <c r="A230" s="9" t="s">
        <v>173</v>
      </c>
      <c r="B230" s="15">
        <v>44652</v>
      </c>
      <c r="C230" s="13" t="s">
        <v>172</v>
      </c>
      <c r="D230" s="10">
        <v>5</v>
      </c>
      <c r="E230" s="5">
        <v>1700</v>
      </c>
      <c r="F230" s="4">
        <f t="shared" si="3"/>
        <v>8500</v>
      </c>
    </row>
    <row r="231" spans="1:6" s="20" customFormat="1" x14ac:dyDescent="0.25">
      <c r="A231" s="9" t="s">
        <v>171</v>
      </c>
      <c r="B231" s="15">
        <v>44193</v>
      </c>
      <c r="C231" s="13" t="s">
        <v>170</v>
      </c>
      <c r="D231" s="21">
        <v>0</v>
      </c>
      <c r="E231" s="5">
        <v>148.31</v>
      </c>
      <c r="F231" s="4">
        <f t="shared" si="3"/>
        <v>0</v>
      </c>
    </row>
    <row r="232" spans="1:6" s="20" customFormat="1" x14ac:dyDescent="0.25">
      <c r="A232" s="9" t="s">
        <v>169</v>
      </c>
      <c r="B232" s="15">
        <v>44193</v>
      </c>
      <c r="C232" s="13" t="s">
        <v>168</v>
      </c>
      <c r="D232" s="21">
        <v>0</v>
      </c>
      <c r="E232" s="5">
        <v>122.88</v>
      </c>
      <c r="F232" s="4">
        <f t="shared" si="3"/>
        <v>0</v>
      </c>
    </row>
    <row r="233" spans="1:6" s="20" customFormat="1" hidden="1" x14ac:dyDescent="0.25">
      <c r="A233" s="9" t="s">
        <v>167</v>
      </c>
      <c r="B233" s="15">
        <v>44193</v>
      </c>
      <c r="C233" s="13" t="s">
        <v>166</v>
      </c>
      <c r="D233" s="21">
        <v>0</v>
      </c>
      <c r="E233" s="5">
        <v>0</v>
      </c>
      <c r="F233" s="4">
        <f t="shared" si="3"/>
        <v>0</v>
      </c>
    </row>
    <row r="234" spans="1:6" s="20" customFormat="1" x14ac:dyDescent="0.25">
      <c r="A234" s="9" t="s">
        <v>165</v>
      </c>
      <c r="B234" s="15">
        <v>44193</v>
      </c>
      <c r="C234" s="13" t="s">
        <v>164</v>
      </c>
      <c r="D234" s="21">
        <v>0</v>
      </c>
      <c r="E234" s="5">
        <v>237.29</v>
      </c>
      <c r="F234" s="4">
        <f t="shared" si="3"/>
        <v>0</v>
      </c>
    </row>
    <row r="235" spans="1:6" s="20" customFormat="1" x14ac:dyDescent="0.25">
      <c r="A235" s="9" t="s">
        <v>163</v>
      </c>
      <c r="B235" s="15">
        <v>44193</v>
      </c>
      <c r="C235" s="7" t="s">
        <v>162</v>
      </c>
      <c r="D235" s="21">
        <v>0</v>
      </c>
      <c r="E235" s="16">
        <v>82</v>
      </c>
      <c r="F235" s="4">
        <f t="shared" si="3"/>
        <v>0</v>
      </c>
    </row>
    <row r="236" spans="1:6" s="20" customFormat="1" x14ac:dyDescent="0.25">
      <c r="A236" s="9" t="s">
        <v>161</v>
      </c>
      <c r="B236" s="15">
        <v>44193</v>
      </c>
      <c r="C236" s="7" t="s">
        <v>160</v>
      </c>
      <c r="D236" s="21">
        <v>0</v>
      </c>
      <c r="E236" s="16">
        <v>14.29</v>
      </c>
      <c r="F236" s="4">
        <f t="shared" si="3"/>
        <v>0</v>
      </c>
    </row>
    <row r="237" spans="1:6" s="20" customFormat="1" x14ac:dyDescent="0.25">
      <c r="A237" s="9" t="s">
        <v>159</v>
      </c>
      <c r="B237" s="12" t="s">
        <v>158</v>
      </c>
      <c r="C237" s="7" t="s">
        <v>157</v>
      </c>
      <c r="D237" s="21">
        <v>6</v>
      </c>
      <c r="E237" s="16">
        <v>82</v>
      </c>
      <c r="F237" s="4">
        <f t="shared" si="3"/>
        <v>492</v>
      </c>
    </row>
    <row r="238" spans="1:6" s="20" customFormat="1" x14ac:dyDescent="0.25">
      <c r="A238" s="9" t="s">
        <v>156</v>
      </c>
      <c r="B238" s="12" t="s">
        <v>155</v>
      </c>
      <c r="C238" s="7" t="s">
        <v>154</v>
      </c>
      <c r="D238" s="21">
        <v>0</v>
      </c>
      <c r="E238" s="16">
        <v>6375</v>
      </c>
      <c r="F238" s="4">
        <f t="shared" si="3"/>
        <v>0</v>
      </c>
    </row>
    <row r="239" spans="1:6" s="20" customFormat="1" x14ac:dyDescent="0.25">
      <c r="A239" s="9" t="s">
        <v>153</v>
      </c>
      <c r="B239" s="15">
        <v>44193</v>
      </c>
      <c r="C239" s="12" t="s">
        <v>152</v>
      </c>
      <c r="D239" s="19">
        <v>2</v>
      </c>
      <c r="E239" s="5">
        <v>725</v>
      </c>
      <c r="F239" s="4">
        <f t="shared" si="3"/>
        <v>1450</v>
      </c>
    </row>
    <row r="240" spans="1:6" s="20" customFormat="1" x14ac:dyDescent="0.25">
      <c r="A240" s="9" t="s">
        <v>151</v>
      </c>
      <c r="B240" s="15">
        <v>44193</v>
      </c>
      <c r="C240" s="12" t="s">
        <v>150</v>
      </c>
      <c r="D240" s="11">
        <v>40</v>
      </c>
      <c r="E240" s="5">
        <v>230</v>
      </c>
      <c r="F240" s="4">
        <f t="shared" si="3"/>
        <v>9200</v>
      </c>
    </row>
    <row r="241" spans="1:6" s="20" customFormat="1" x14ac:dyDescent="0.25">
      <c r="A241" s="9" t="s">
        <v>149</v>
      </c>
      <c r="B241" s="15">
        <v>44193</v>
      </c>
      <c r="C241" s="12" t="s">
        <v>148</v>
      </c>
      <c r="D241" s="19">
        <v>100</v>
      </c>
      <c r="E241" s="5">
        <v>2.25</v>
      </c>
      <c r="F241" s="4">
        <f t="shared" si="3"/>
        <v>225</v>
      </c>
    </row>
    <row r="242" spans="1:6" ht="15.75" customHeight="1" x14ac:dyDescent="0.25">
      <c r="A242" s="9" t="s">
        <v>147</v>
      </c>
      <c r="B242" s="15">
        <v>44193</v>
      </c>
      <c r="C242" s="12" t="s">
        <v>146</v>
      </c>
      <c r="D242" s="19">
        <v>7</v>
      </c>
      <c r="E242" s="5">
        <v>250</v>
      </c>
      <c r="F242" s="4">
        <f t="shared" si="3"/>
        <v>1750</v>
      </c>
    </row>
    <row r="243" spans="1:6" s="18" customFormat="1" x14ac:dyDescent="0.25">
      <c r="A243" s="9" t="s">
        <v>145</v>
      </c>
      <c r="B243" s="15">
        <v>44193</v>
      </c>
      <c r="C243" s="12" t="s">
        <v>144</v>
      </c>
      <c r="D243" s="19">
        <v>61</v>
      </c>
      <c r="E243" s="5">
        <v>30</v>
      </c>
      <c r="F243" s="4">
        <f t="shared" si="3"/>
        <v>1830</v>
      </c>
    </row>
    <row r="244" spans="1:6" x14ac:dyDescent="0.25">
      <c r="A244" s="9" t="s">
        <v>143</v>
      </c>
      <c r="B244" s="15">
        <v>44193</v>
      </c>
      <c r="C244" s="12" t="s">
        <v>142</v>
      </c>
      <c r="D244" s="17">
        <v>7</v>
      </c>
      <c r="E244" s="5">
        <v>120</v>
      </c>
      <c r="F244" s="4">
        <f t="shared" si="3"/>
        <v>840</v>
      </c>
    </row>
    <row r="245" spans="1:6" x14ac:dyDescent="0.25">
      <c r="A245" s="9" t="s">
        <v>141</v>
      </c>
      <c r="B245" s="15">
        <v>44652</v>
      </c>
      <c r="C245" s="12" t="s">
        <v>140</v>
      </c>
      <c r="D245" s="17">
        <v>190</v>
      </c>
      <c r="E245" s="5">
        <v>560</v>
      </c>
      <c r="F245" s="4">
        <f t="shared" si="3"/>
        <v>106400</v>
      </c>
    </row>
    <row r="246" spans="1:6" x14ac:dyDescent="0.25">
      <c r="A246" s="9" t="s">
        <v>139</v>
      </c>
      <c r="B246" s="12" t="s">
        <v>138</v>
      </c>
      <c r="C246" s="13" t="s">
        <v>137</v>
      </c>
      <c r="D246" s="10">
        <v>3</v>
      </c>
      <c r="E246" s="5">
        <v>135</v>
      </c>
      <c r="F246" s="4">
        <f t="shared" si="3"/>
        <v>405</v>
      </c>
    </row>
    <row r="247" spans="1:6" x14ac:dyDescent="0.25">
      <c r="A247" s="9" t="s">
        <v>136</v>
      </c>
      <c r="B247" s="15">
        <v>44193</v>
      </c>
      <c r="C247" s="12" t="s">
        <v>135</v>
      </c>
      <c r="D247" s="11">
        <v>0</v>
      </c>
      <c r="E247" s="5">
        <v>62.5</v>
      </c>
      <c r="F247" s="4">
        <f t="shared" si="3"/>
        <v>0</v>
      </c>
    </row>
    <row r="248" spans="1:6" x14ac:dyDescent="0.25">
      <c r="A248" s="9" t="s">
        <v>134</v>
      </c>
      <c r="B248" s="15">
        <v>44193</v>
      </c>
      <c r="C248" s="12" t="s">
        <v>133</v>
      </c>
      <c r="D248" s="11">
        <v>226</v>
      </c>
      <c r="E248" s="5">
        <v>22.2</v>
      </c>
      <c r="F248" s="4">
        <f t="shared" si="3"/>
        <v>5017.2</v>
      </c>
    </row>
    <row r="249" spans="1:6" x14ac:dyDescent="0.25">
      <c r="A249" s="9" t="s">
        <v>132</v>
      </c>
      <c r="B249" s="15">
        <v>44193</v>
      </c>
      <c r="C249" s="12" t="s">
        <v>131</v>
      </c>
      <c r="D249" s="11">
        <v>2</v>
      </c>
      <c r="E249" s="5">
        <v>375</v>
      </c>
      <c r="F249" s="4">
        <f t="shared" si="3"/>
        <v>750</v>
      </c>
    </row>
    <row r="250" spans="1:6" x14ac:dyDescent="0.25">
      <c r="A250" s="9" t="s">
        <v>130</v>
      </c>
      <c r="B250" s="15">
        <v>44193</v>
      </c>
      <c r="C250" s="7" t="s">
        <v>129</v>
      </c>
      <c r="D250" s="10">
        <v>11</v>
      </c>
      <c r="E250" s="5">
        <v>301</v>
      </c>
      <c r="F250" s="4">
        <f t="shared" si="3"/>
        <v>3311</v>
      </c>
    </row>
    <row r="251" spans="1:6" x14ac:dyDescent="0.25">
      <c r="A251" s="9" t="s">
        <v>128</v>
      </c>
      <c r="B251" s="12" t="s">
        <v>127</v>
      </c>
      <c r="C251" s="7" t="s">
        <v>126</v>
      </c>
      <c r="D251" s="11">
        <v>0</v>
      </c>
      <c r="E251" s="16">
        <v>171.6</v>
      </c>
      <c r="F251" s="4">
        <f t="shared" si="3"/>
        <v>0</v>
      </c>
    </row>
    <row r="252" spans="1:6" x14ac:dyDescent="0.25">
      <c r="A252" s="9" t="s">
        <v>125</v>
      </c>
      <c r="B252" s="15">
        <v>44193</v>
      </c>
      <c r="C252" s="12" t="s">
        <v>124</v>
      </c>
      <c r="D252" s="11">
        <v>12</v>
      </c>
      <c r="E252" s="5">
        <v>65</v>
      </c>
      <c r="F252" s="4">
        <f t="shared" si="3"/>
        <v>780</v>
      </c>
    </row>
    <row r="253" spans="1:6" x14ac:dyDescent="0.25">
      <c r="A253" s="9" t="s">
        <v>123</v>
      </c>
      <c r="B253" s="15">
        <v>44678</v>
      </c>
      <c r="C253" s="7" t="s">
        <v>122</v>
      </c>
      <c r="D253" s="11">
        <v>16</v>
      </c>
      <c r="E253" s="5">
        <v>3000</v>
      </c>
      <c r="F253" s="4">
        <f t="shared" si="3"/>
        <v>48000</v>
      </c>
    </row>
    <row r="254" spans="1:6" x14ac:dyDescent="0.25">
      <c r="A254" s="9" t="s">
        <v>121</v>
      </c>
      <c r="B254" s="15">
        <v>44193</v>
      </c>
      <c r="C254" s="7" t="s">
        <v>120</v>
      </c>
      <c r="D254" s="10">
        <v>0</v>
      </c>
      <c r="E254" s="5">
        <v>1500</v>
      </c>
      <c r="F254" s="4">
        <f t="shared" si="3"/>
        <v>0</v>
      </c>
    </row>
    <row r="255" spans="1:6" x14ac:dyDescent="0.25">
      <c r="A255" s="9" t="s">
        <v>119</v>
      </c>
      <c r="B255" s="15">
        <v>44678</v>
      </c>
      <c r="C255" s="7" t="s">
        <v>118</v>
      </c>
      <c r="D255" s="10">
        <v>11</v>
      </c>
      <c r="E255" s="5">
        <v>1500</v>
      </c>
      <c r="F255" s="4">
        <f t="shared" si="3"/>
        <v>16500</v>
      </c>
    </row>
    <row r="256" spans="1:6" x14ac:dyDescent="0.25">
      <c r="A256" s="9" t="s">
        <v>117</v>
      </c>
      <c r="B256" s="15">
        <v>44678</v>
      </c>
      <c r="C256" s="7" t="s">
        <v>116</v>
      </c>
      <c r="D256" s="10">
        <v>3</v>
      </c>
      <c r="E256" s="5">
        <v>3800</v>
      </c>
      <c r="F256" s="4">
        <f t="shared" si="3"/>
        <v>11400</v>
      </c>
    </row>
    <row r="257" spans="1:6" x14ac:dyDescent="0.25">
      <c r="A257" s="9" t="s">
        <v>115</v>
      </c>
      <c r="B257" s="15">
        <v>44678</v>
      </c>
      <c r="C257" s="7" t="s">
        <v>114</v>
      </c>
      <c r="D257" s="10">
        <v>2</v>
      </c>
      <c r="E257" s="5">
        <v>1500</v>
      </c>
      <c r="F257" s="4">
        <f t="shared" si="3"/>
        <v>3000</v>
      </c>
    </row>
    <row r="258" spans="1:6" x14ac:dyDescent="0.25">
      <c r="A258" s="9" t="s">
        <v>113</v>
      </c>
      <c r="B258" s="15">
        <v>44678</v>
      </c>
      <c r="C258" s="7" t="s">
        <v>112</v>
      </c>
      <c r="D258" s="10">
        <v>2</v>
      </c>
      <c r="E258" s="5">
        <v>3800</v>
      </c>
      <c r="F258" s="4">
        <f t="shared" si="3"/>
        <v>7600</v>
      </c>
    </row>
    <row r="259" spans="1:6" x14ac:dyDescent="0.25">
      <c r="A259" s="9" t="s">
        <v>111</v>
      </c>
      <c r="B259" s="15">
        <v>44678</v>
      </c>
      <c r="C259" s="7" t="s">
        <v>110</v>
      </c>
      <c r="D259" s="10">
        <v>4</v>
      </c>
      <c r="E259" s="5">
        <v>3800</v>
      </c>
      <c r="F259" s="4">
        <f t="shared" si="3"/>
        <v>15200</v>
      </c>
    </row>
    <row r="260" spans="1:6" x14ac:dyDescent="0.25">
      <c r="A260" s="9" t="s">
        <v>109</v>
      </c>
      <c r="B260" s="15">
        <v>44678</v>
      </c>
      <c r="C260" s="13" t="s">
        <v>108</v>
      </c>
      <c r="D260" s="10">
        <v>16</v>
      </c>
      <c r="E260" s="5">
        <v>3000</v>
      </c>
      <c r="F260" s="4">
        <f t="shared" si="3"/>
        <v>48000</v>
      </c>
    </row>
    <row r="261" spans="1:6" x14ac:dyDescent="0.25">
      <c r="A261" s="9" t="s">
        <v>107</v>
      </c>
      <c r="B261" s="15">
        <v>44678</v>
      </c>
      <c r="C261" s="7" t="s">
        <v>106</v>
      </c>
      <c r="D261" s="10">
        <v>2</v>
      </c>
      <c r="E261" s="5">
        <v>200</v>
      </c>
      <c r="F261" s="4">
        <f t="shared" si="3"/>
        <v>400</v>
      </c>
    </row>
    <row r="262" spans="1:6" x14ac:dyDescent="0.25">
      <c r="A262" s="9" t="s">
        <v>105</v>
      </c>
      <c r="B262" s="15">
        <v>44193</v>
      </c>
      <c r="C262" s="12" t="s">
        <v>104</v>
      </c>
      <c r="D262" s="11">
        <v>3</v>
      </c>
      <c r="E262" s="5">
        <v>75</v>
      </c>
      <c r="F262" s="4">
        <f t="shared" si="3"/>
        <v>225</v>
      </c>
    </row>
    <row r="263" spans="1:6" x14ac:dyDescent="0.25">
      <c r="A263" s="9" t="s">
        <v>103</v>
      </c>
      <c r="B263" s="15">
        <v>44193</v>
      </c>
      <c r="C263" s="12" t="s">
        <v>102</v>
      </c>
      <c r="D263" s="11">
        <v>300</v>
      </c>
      <c r="E263" s="5">
        <v>29</v>
      </c>
      <c r="F263" s="4">
        <f t="shared" si="3"/>
        <v>8700</v>
      </c>
    </row>
    <row r="264" spans="1:6" x14ac:dyDescent="0.25">
      <c r="A264" s="9" t="s">
        <v>101</v>
      </c>
      <c r="B264" s="15">
        <v>44193</v>
      </c>
      <c r="C264" s="7" t="s">
        <v>100</v>
      </c>
      <c r="D264" s="10">
        <v>16</v>
      </c>
      <c r="E264" s="5">
        <v>143</v>
      </c>
      <c r="F264" s="4">
        <f t="shared" si="3"/>
        <v>2288</v>
      </c>
    </row>
    <row r="265" spans="1:6" x14ac:dyDescent="0.25">
      <c r="A265" s="9" t="s">
        <v>99</v>
      </c>
      <c r="B265" s="15">
        <v>44193</v>
      </c>
      <c r="C265" s="12" t="s">
        <v>98</v>
      </c>
      <c r="D265" s="11">
        <v>112</v>
      </c>
      <c r="E265" s="5">
        <v>8.5</v>
      </c>
      <c r="F265" s="4">
        <f t="shared" ref="F265:F312" si="4">D265*E265</f>
        <v>952</v>
      </c>
    </row>
    <row r="266" spans="1:6" x14ac:dyDescent="0.25">
      <c r="A266" s="9" t="s">
        <v>97</v>
      </c>
      <c r="B266" s="15">
        <v>44193</v>
      </c>
      <c r="C266" s="12" t="s">
        <v>96</v>
      </c>
      <c r="D266" s="11">
        <v>24</v>
      </c>
      <c r="E266" s="5">
        <v>12</v>
      </c>
      <c r="F266" s="4">
        <f t="shared" si="4"/>
        <v>288</v>
      </c>
    </row>
    <row r="267" spans="1:6" x14ac:dyDescent="0.25">
      <c r="A267" s="9" t="s">
        <v>95</v>
      </c>
      <c r="B267" s="15">
        <v>44193</v>
      </c>
      <c r="C267" s="12" t="s">
        <v>94</v>
      </c>
      <c r="D267" s="11">
        <v>34</v>
      </c>
      <c r="E267" s="5">
        <v>8</v>
      </c>
      <c r="F267" s="4">
        <f t="shared" si="4"/>
        <v>272</v>
      </c>
    </row>
    <row r="268" spans="1:6" x14ac:dyDescent="0.25">
      <c r="A268" s="9" t="s">
        <v>93</v>
      </c>
      <c r="B268" s="15">
        <v>44193</v>
      </c>
      <c r="C268" s="12" t="s">
        <v>92</v>
      </c>
      <c r="D268" s="11">
        <v>1</v>
      </c>
      <c r="E268" s="5">
        <v>150</v>
      </c>
      <c r="F268" s="4">
        <f t="shared" si="4"/>
        <v>150</v>
      </c>
    </row>
    <row r="269" spans="1:6" x14ac:dyDescent="0.25">
      <c r="A269" s="9" t="s">
        <v>91</v>
      </c>
      <c r="B269" s="15">
        <v>44193</v>
      </c>
      <c r="C269" s="12" t="s">
        <v>90</v>
      </c>
      <c r="D269" s="11">
        <v>1</v>
      </c>
      <c r="E269" s="5">
        <v>211.86</v>
      </c>
      <c r="F269" s="4">
        <f t="shared" si="4"/>
        <v>211.86</v>
      </c>
    </row>
    <row r="270" spans="1:6" x14ac:dyDescent="0.25">
      <c r="A270" s="9" t="s">
        <v>89</v>
      </c>
      <c r="B270" s="12" t="s">
        <v>62</v>
      </c>
      <c r="C270" s="12" t="s">
        <v>88</v>
      </c>
      <c r="D270" s="11">
        <f>90+44</f>
        <v>134</v>
      </c>
      <c r="E270" s="5">
        <v>25.42</v>
      </c>
      <c r="F270" s="4">
        <f t="shared" si="4"/>
        <v>3406.28</v>
      </c>
    </row>
    <row r="271" spans="1:6" x14ac:dyDescent="0.25">
      <c r="A271" s="9" t="s">
        <v>87</v>
      </c>
      <c r="B271" s="15">
        <v>44193</v>
      </c>
      <c r="C271" s="12" t="s">
        <v>86</v>
      </c>
      <c r="D271" s="11">
        <v>31</v>
      </c>
      <c r="E271" s="5">
        <v>50</v>
      </c>
      <c r="F271" s="4">
        <f t="shared" si="4"/>
        <v>1550</v>
      </c>
    </row>
    <row r="272" spans="1:6" x14ac:dyDescent="0.25">
      <c r="A272" s="9" t="s">
        <v>85</v>
      </c>
      <c r="B272" s="15">
        <v>44193</v>
      </c>
      <c r="C272" s="7" t="s">
        <v>84</v>
      </c>
      <c r="D272" s="10">
        <v>4</v>
      </c>
      <c r="E272" s="5">
        <v>45</v>
      </c>
      <c r="F272" s="4">
        <f t="shared" si="4"/>
        <v>180</v>
      </c>
    </row>
    <row r="273" spans="1:6" x14ac:dyDescent="0.25">
      <c r="A273" s="9" t="s">
        <v>83</v>
      </c>
      <c r="B273" s="12" t="s">
        <v>62</v>
      </c>
      <c r="C273" s="12" t="s">
        <v>82</v>
      </c>
      <c r="D273" s="11">
        <v>7</v>
      </c>
      <c r="E273" s="16">
        <v>48</v>
      </c>
      <c r="F273" s="4">
        <f t="shared" si="4"/>
        <v>336</v>
      </c>
    </row>
    <row r="274" spans="1:6" hidden="1" x14ac:dyDescent="0.25">
      <c r="A274" s="9" t="s">
        <v>81</v>
      </c>
      <c r="B274" s="15"/>
      <c r="C274" s="7" t="s">
        <v>80</v>
      </c>
      <c r="D274" s="10">
        <v>6</v>
      </c>
      <c r="E274" s="5"/>
      <c r="F274" s="4">
        <f t="shared" si="4"/>
        <v>0</v>
      </c>
    </row>
    <row r="275" spans="1:6" x14ac:dyDescent="0.25">
      <c r="A275" s="9" t="s">
        <v>79</v>
      </c>
      <c r="B275" s="15">
        <v>44193</v>
      </c>
      <c r="C275" s="13" t="s">
        <v>78</v>
      </c>
      <c r="D275" s="10">
        <v>20</v>
      </c>
      <c r="E275" s="5">
        <v>1449.14</v>
      </c>
      <c r="F275" s="4">
        <f t="shared" si="4"/>
        <v>28982.800000000003</v>
      </c>
    </row>
    <row r="276" spans="1:6" x14ac:dyDescent="0.25">
      <c r="A276" s="9" t="s">
        <v>77</v>
      </c>
      <c r="B276" s="15">
        <v>44193</v>
      </c>
      <c r="C276" s="13" t="s">
        <v>76</v>
      </c>
      <c r="D276" s="10">
        <v>3</v>
      </c>
      <c r="E276" s="5">
        <v>289</v>
      </c>
      <c r="F276" s="4">
        <f t="shared" si="4"/>
        <v>867</v>
      </c>
    </row>
    <row r="277" spans="1:6" x14ac:dyDescent="0.25">
      <c r="A277" s="9" t="s">
        <v>75</v>
      </c>
      <c r="B277" s="15">
        <v>44193</v>
      </c>
      <c r="C277" s="13" t="s">
        <v>74</v>
      </c>
      <c r="D277" s="10">
        <v>7</v>
      </c>
      <c r="E277" s="5">
        <v>38</v>
      </c>
      <c r="F277" s="4">
        <f t="shared" si="4"/>
        <v>266</v>
      </c>
    </row>
    <row r="278" spans="1:6" x14ac:dyDescent="0.25">
      <c r="A278" s="9" t="s">
        <v>73</v>
      </c>
      <c r="B278" s="14" t="s">
        <v>62</v>
      </c>
      <c r="C278" s="13" t="s">
        <v>72</v>
      </c>
      <c r="D278" s="10">
        <v>12</v>
      </c>
      <c r="E278" s="5">
        <v>38</v>
      </c>
      <c r="F278" s="4">
        <f t="shared" si="4"/>
        <v>456</v>
      </c>
    </row>
    <row r="279" spans="1:6" x14ac:dyDescent="0.25">
      <c r="A279" s="9" t="s">
        <v>71</v>
      </c>
      <c r="B279" s="8">
        <v>44193</v>
      </c>
      <c r="C279" s="13" t="s">
        <v>70</v>
      </c>
      <c r="D279" s="10">
        <v>1</v>
      </c>
      <c r="E279" s="5">
        <v>38</v>
      </c>
      <c r="F279" s="4">
        <f t="shared" si="4"/>
        <v>38</v>
      </c>
    </row>
    <row r="280" spans="1:6" x14ac:dyDescent="0.25">
      <c r="A280" s="9" t="s">
        <v>69</v>
      </c>
      <c r="B280" s="8">
        <v>44193</v>
      </c>
      <c r="C280" s="13" t="s">
        <v>68</v>
      </c>
      <c r="D280" s="10">
        <v>1</v>
      </c>
      <c r="E280" s="5">
        <v>41</v>
      </c>
      <c r="F280" s="4">
        <f t="shared" si="4"/>
        <v>41</v>
      </c>
    </row>
    <row r="281" spans="1:6" x14ac:dyDescent="0.25">
      <c r="A281" s="9" t="s">
        <v>67</v>
      </c>
      <c r="B281" s="8">
        <v>44193</v>
      </c>
      <c r="C281" s="13" t="s">
        <v>66</v>
      </c>
      <c r="D281" s="10">
        <v>1</v>
      </c>
      <c r="E281" s="5">
        <v>38</v>
      </c>
      <c r="F281" s="4">
        <f t="shared" si="4"/>
        <v>38</v>
      </c>
    </row>
    <row r="282" spans="1:6" x14ac:dyDescent="0.25">
      <c r="A282" s="9" t="s">
        <v>65</v>
      </c>
      <c r="B282" s="8">
        <v>44193</v>
      </c>
      <c r="C282" s="13" t="s">
        <v>64</v>
      </c>
      <c r="D282" s="10">
        <v>1</v>
      </c>
      <c r="E282" s="5">
        <v>38</v>
      </c>
      <c r="F282" s="4">
        <f t="shared" si="4"/>
        <v>38</v>
      </c>
    </row>
    <row r="283" spans="1:6" x14ac:dyDescent="0.25">
      <c r="A283" s="9" t="s">
        <v>63</v>
      </c>
      <c r="B283" s="14" t="s">
        <v>62</v>
      </c>
      <c r="C283" s="13" t="s">
        <v>61</v>
      </c>
      <c r="D283" s="10">
        <v>1</v>
      </c>
      <c r="E283" s="5">
        <v>38</v>
      </c>
      <c r="F283" s="4">
        <f t="shared" si="4"/>
        <v>38</v>
      </c>
    </row>
    <row r="284" spans="1:6" x14ac:dyDescent="0.25">
      <c r="A284" s="9" t="s">
        <v>60</v>
      </c>
      <c r="B284" s="8">
        <v>44193</v>
      </c>
      <c r="C284" s="13" t="s">
        <v>59</v>
      </c>
      <c r="D284" s="10">
        <v>1</v>
      </c>
      <c r="E284" s="5">
        <v>38</v>
      </c>
      <c r="F284" s="4">
        <f t="shared" si="4"/>
        <v>38</v>
      </c>
    </row>
    <row r="285" spans="1:6" x14ac:dyDescent="0.25">
      <c r="A285" s="9" t="s">
        <v>58</v>
      </c>
      <c r="B285" s="8">
        <v>44193</v>
      </c>
      <c r="C285" s="13" t="s">
        <v>57</v>
      </c>
      <c r="D285" s="10">
        <v>7</v>
      </c>
      <c r="E285" s="5">
        <v>537</v>
      </c>
      <c r="F285" s="4">
        <f t="shared" si="4"/>
        <v>3759</v>
      </c>
    </row>
    <row r="286" spans="1:6" x14ac:dyDescent="0.25">
      <c r="A286" s="9" t="s">
        <v>56</v>
      </c>
      <c r="B286" s="8">
        <v>44193</v>
      </c>
      <c r="C286" s="13" t="s">
        <v>55</v>
      </c>
      <c r="D286" s="10">
        <v>3</v>
      </c>
      <c r="E286" s="5">
        <v>537</v>
      </c>
      <c r="F286" s="4">
        <f t="shared" si="4"/>
        <v>1611</v>
      </c>
    </row>
    <row r="287" spans="1:6" x14ac:dyDescent="0.25">
      <c r="A287" s="9" t="s">
        <v>54</v>
      </c>
      <c r="B287" s="8">
        <v>44193</v>
      </c>
      <c r="C287" s="12" t="s">
        <v>53</v>
      </c>
      <c r="D287" s="11">
        <v>13</v>
      </c>
      <c r="E287" s="5">
        <v>13.87</v>
      </c>
      <c r="F287" s="4">
        <f t="shared" si="4"/>
        <v>180.31</v>
      </c>
    </row>
    <row r="288" spans="1:6" hidden="1" x14ac:dyDescent="0.25">
      <c r="A288" s="9" t="s">
        <v>52</v>
      </c>
      <c r="B288" s="8"/>
      <c r="C288" s="7" t="s">
        <v>51</v>
      </c>
      <c r="D288" s="10">
        <v>5</v>
      </c>
      <c r="E288" s="5"/>
      <c r="F288" s="4">
        <f t="shared" si="4"/>
        <v>0</v>
      </c>
    </row>
    <row r="289" spans="1:6" hidden="1" x14ac:dyDescent="0.25">
      <c r="A289" s="9" t="s">
        <v>50</v>
      </c>
      <c r="B289" s="8"/>
      <c r="C289" s="7" t="s">
        <v>49</v>
      </c>
      <c r="D289" s="10">
        <v>9</v>
      </c>
      <c r="E289" s="5"/>
      <c r="F289" s="4">
        <f t="shared" si="4"/>
        <v>0</v>
      </c>
    </row>
    <row r="290" spans="1:6" hidden="1" x14ac:dyDescent="0.25">
      <c r="A290" s="9" t="s">
        <v>48</v>
      </c>
      <c r="B290" s="8"/>
      <c r="C290" s="7" t="s">
        <v>47</v>
      </c>
      <c r="D290" s="10">
        <v>29</v>
      </c>
      <c r="E290" s="5"/>
      <c r="F290" s="4">
        <f t="shared" si="4"/>
        <v>0</v>
      </c>
    </row>
    <row r="291" spans="1:6" x14ac:dyDescent="0.25">
      <c r="A291" s="9" t="s">
        <v>46</v>
      </c>
      <c r="B291" s="8">
        <v>44729</v>
      </c>
      <c r="C291" s="7" t="s">
        <v>45</v>
      </c>
      <c r="D291" s="10">
        <v>12</v>
      </c>
      <c r="E291" s="5">
        <v>19650</v>
      </c>
      <c r="F291" s="4">
        <f t="shared" si="4"/>
        <v>235800</v>
      </c>
    </row>
    <row r="292" spans="1:6" x14ac:dyDescent="0.25">
      <c r="A292" s="9" t="s">
        <v>44</v>
      </c>
      <c r="B292" s="8">
        <v>44652</v>
      </c>
      <c r="C292" s="7" t="s">
        <v>43</v>
      </c>
      <c r="D292" s="10">
        <f>11+6+12+11</f>
        <v>40</v>
      </c>
      <c r="E292" s="5">
        <v>159</v>
      </c>
      <c r="F292" s="4">
        <f t="shared" si="4"/>
        <v>6360</v>
      </c>
    </row>
    <row r="293" spans="1:6" hidden="1" x14ac:dyDescent="0.25">
      <c r="A293" s="9" t="s">
        <v>42</v>
      </c>
      <c r="B293" s="8">
        <v>44652</v>
      </c>
      <c r="C293" s="7" t="s">
        <v>41</v>
      </c>
      <c r="D293" s="10">
        <v>11</v>
      </c>
      <c r="E293" s="5"/>
      <c r="F293" s="4">
        <f t="shared" si="4"/>
        <v>0</v>
      </c>
    </row>
    <row r="294" spans="1:6" x14ac:dyDescent="0.25">
      <c r="A294" s="9" t="s">
        <v>40</v>
      </c>
      <c r="B294" s="8">
        <v>44652</v>
      </c>
      <c r="C294" s="7" t="s">
        <v>39</v>
      </c>
      <c r="D294" s="6">
        <f>9+11+7</f>
        <v>27</v>
      </c>
      <c r="E294" s="5">
        <v>145</v>
      </c>
      <c r="F294" s="4">
        <f t="shared" si="4"/>
        <v>3915</v>
      </c>
    </row>
    <row r="295" spans="1:6" hidden="1" x14ac:dyDescent="0.25">
      <c r="A295" s="9" t="s">
        <v>38</v>
      </c>
      <c r="B295" s="8"/>
      <c r="C295" s="7" t="s">
        <v>37</v>
      </c>
      <c r="D295" s="10">
        <v>29</v>
      </c>
      <c r="E295" s="5">
        <v>29.35</v>
      </c>
      <c r="F295" s="4">
        <f t="shared" si="4"/>
        <v>851.15000000000009</v>
      </c>
    </row>
    <row r="296" spans="1:6" hidden="1" x14ac:dyDescent="0.25">
      <c r="A296" s="9" t="s">
        <v>36</v>
      </c>
      <c r="B296" s="8"/>
      <c r="C296" s="7" t="s">
        <v>35</v>
      </c>
      <c r="D296" s="10">
        <v>8</v>
      </c>
      <c r="E296" s="5"/>
      <c r="F296" s="4">
        <f t="shared" si="4"/>
        <v>0</v>
      </c>
    </row>
    <row r="297" spans="1:6" hidden="1" x14ac:dyDescent="0.25">
      <c r="A297" s="9" t="s">
        <v>34</v>
      </c>
      <c r="B297" s="8"/>
      <c r="C297" s="7" t="s">
        <v>33</v>
      </c>
      <c r="D297" s="10">
        <f>3+1</f>
        <v>4</v>
      </c>
      <c r="E297" s="5"/>
      <c r="F297" s="4">
        <f t="shared" si="4"/>
        <v>0</v>
      </c>
    </row>
    <row r="298" spans="1:6" hidden="1" x14ac:dyDescent="0.25">
      <c r="A298" s="9" t="s">
        <v>32</v>
      </c>
      <c r="B298" s="8"/>
      <c r="C298" s="7" t="s">
        <v>31</v>
      </c>
      <c r="D298" s="10">
        <v>2</v>
      </c>
      <c r="E298" s="5"/>
      <c r="F298" s="4">
        <f t="shared" si="4"/>
        <v>0</v>
      </c>
    </row>
    <row r="299" spans="1:6" x14ac:dyDescent="0.25">
      <c r="A299" s="9" t="s">
        <v>30</v>
      </c>
      <c r="B299" s="8">
        <v>44193</v>
      </c>
      <c r="C299" s="7" t="s">
        <v>29</v>
      </c>
      <c r="D299" s="10">
        <v>1</v>
      </c>
      <c r="E299" s="5">
        <v>18.86</v>
      </c>
      <c r="F299" s="4">
        <f t="shared" si="4"/>
        <v>18.86</v>
      </c>
    </row>
    <row r="300" spans="1:6" hidden="1" x14ac:dyDescent="0.25">
      <c r="A300" s="9" t="s">
        <v>28</v>
      </c>
      <c r="B300" s="8">
        <v>44193</v>
      </c>
      <c r="C300" s="7" t="s">
        <v>27</v>
      </c>
      <c r="D300" s="10">
        <v>1</v>
      </c>
      <c r="E300" s="5"/>
      <c r="F300" s="4">
        <f t="shared" si="4"/>
        <v>0</v>
      </c>
    </row>
    <row r="301" spans="1:6" hidden="1" x14ac:dyDescent="0.25">
      <c r="A301" s="9" t="s">
        <v>26</v>
      </c>
      <c r="B301" s="8">
        <v>44193</v>
      </c>
      <c r="C301" s="7" t="s">
        <v>25</v>
      </c>
      <c r="D301" s="10">
        <v>7</v>
      </c>
      <c r="E301" s="5"/>
      <c r="F301" s="4">
        <f t="shared" si="4"/>
        <v>0</v>
      </c>
    </row>
    <row r="302" spans="1:6" x14ac:dyDescent="0.25">
      <c r="A302" s="9" t="s">
        <v>24</v>
      </c>
      <c r="B302" s="8">
        <v>44193</v>
      </c>
      <c r="C302" s="7" t="s">
        <v>23</v>
      </c>
      <c r="D302" s="10">
        <v>6</v>
      </c>
      <c r="E302" s="5">
        <v>176</v>
      </c>
      <c r="F302" s="4">
        <f t="shared" si="4"/>
        <v>1056</v>
      </c>
    </row>
    <row r="303" spans="1:6" x14ac:dyDescent="0.25">
      <c r="A303" s="9" t="s">
        <v>22</v>
      </c>
      <c r="B303" s="8">
        <v>44193</v>
      </c>
      <c r="C303" s="7" t="s">
        <v>21</v>
      </c>
      <c r="D303" s="10">
        <v>3</v>
      </c>
      <c r="E303" s="5">
        <v>234</v>
      </c>
      <c r="F303" s="4">
        <f t="shared" si="4"/>
        <v>702</v>
      </c>
    </row>
    <row r="304" spans="1:6" x14ac:dyDescent="0.25">
      <c r="A304" s="9" t="s">
        <v>20</v>
      </c>
      <c r="B304" s="8">
        <v>44193</v>
      </c>
      <c r="C304" s="7" t="s">
        <v>19</v>
      </c>
      <c r="D304" s="10">
        <v>0</v>
      </c>
      <c r="E304" s="5">
        <v>39</v>
      </c>
      <c r="F304" s="4">
        <f t="shared" si="4"/>
        <v>0</v>
      </c>
    </row>
    <row r="305" spans="1:6" hidden="1" x14ac:dyDescent="0.25">
      <c r="A305" s="9" t="s">
        <v>18</v>
      </c>
      <c r="B305" s="8"/>
      <c r="C305" s="7" t="s">
        <v>17</v>
      </c>
      <c r="D305" s="10">
        <v>120</v>
      </c>
      <c r="E305" s="5"/>
      <c r="F305" s="4">
        <f t="shared" si="4"/>
        <v>0</v>
      </c>
    </row>
    <row r="306" spans="1:6" hidden="1" x14ac:dyDescent="0.25">
      <c r="A306" s="9" t="s">
        <v>16</v>
      </c>
      <c r="B306" s="8"/>
      <c r="C306" s="7" t="s">
        <v>15</v>
      </c>
      <c r="D306" s="6">
        <v>15</v>
      </c>
      <c r="E306" s="5"/>
      <c r="F306" s="4">
        <f t="shared" si="4"/>
        <v>0</v>
      </c>
    </row>
    <row r="307" spans="1:6" hidden="1" x14ac:dyDescent="0.25">
      <c r="A307" s="9" t="s">
        <v>14</v>
      </c>
      <c r="B307" s="8"/>
      <c r="C307" s="7" t="s">
        <v>13</v>
      </c>
      <c r="D307" s="6">
        <v>9</v>
      </c>
      <c r="E307" s="5"/>
      <c r="F307" s="4">
        <f t="shared" si="4"/>
        <v>0</v>
      </c>
    </row>
    <row r="308" spans="1:6" hidden="1" x14ac:dyDescent="0.25">
      <c r="A308" s="9" t="s">
        <v>12</v>
      </c>
      <c r="B308" s="8"/>
      <c r="C308" s="7" t="s">
        <v>11</v>
      </c>
      <c r="D308" s="6">
        <v>19</v>
      </c>
      <c r="E308" s="5"/>
      <c r="F308" s="4">
        <f t="shared" si="4"/>
        <v>0</v>
      </c>
    </row>
    <row r="309" spans="1:6" hidden="1" x14ac:dyDescent="0.25">
      <c r="A309" s="9" t="s">
        <v>10</v>
      </c>
      <c r="B309" s="8"/>
      <c r="C309" s="7" t="s">
        <v>9</v>
      </c>
      <c r="D309" s="6">
        <v>21</v>
      </c>
      <c r="E309" s="5"/>
      <c r="F309" s="4">
        <f t="shared" si="4"/>
        <v>0</v>
      </c>
    </row>
    <row r="310" spans="1:6" hidden="1" x14ac:dyDescent="0.25">
      <c r="A310" s="9" t="s">
        <v>8</v>
      </c>
      <c r="B310" s="8"/>
      <c r="C310" s="7" t="s">
        <v>7</v>
      </c>
      <c r="D310" s="6">
        <f>2+18</f>
        <v>20</v>
      </c>
      <c r="E310" s="5"/>
      <c r="F310" s="4">
        <f t="shared" si="4"/>
        <v>0</v>
      </c>
    </row>
    <row r="311" spans="1:6" x14ac:dyDescent="0.25">
      <c r="A311" s="9" t="s">
        <v>6</v>
      </c>
      <c r="B311" s="8">
        <v>44193</v>
      </c>
      <c r="C311" s="7" t="s">
        <v>5</v>
      </c>
      <c r="D311" s="6">
        <v>19</v>
      </c>
      <c r="E311" s="5">
        <v>30</v>
      </c>
      <c r="F311" s="4">
        <f t="shared" si="4"/>
        <v>570</v>
      </c>
    </row>
    <row r="312" spans="1:6" x14ac:dyDescent="0.25">
      <c r="A312" s="9" t="s">
        <v>4</v>
      </c>
      <c r="B312" s="8">
        <v>44193</v>
      </c>
      <c r="C312" s="7" t="s">
        <v>3</v>
      </c>
      <c r="D312" s="6">
        <v>6</v>
      </c>
      <c r="E312" s="5">
        <v>299.72000000000003</v>
      </c>
      <c r="F312" s="4">
        <f t="shared" si="4"/>
        <v>1798.3200000000002</v>
      </c>
    </row>
    <row r="313" spans="1:6" ht="15.75" hidden="1" x14ac:dyDescent="0.25">
      <c r="C313" s="1"/>
      <c r="E313" s="30" t="s">
        <v>630</v>
      </c>
      <c r="F313" s="29">
        <f>SUM(F9:F312)</f>
        <v>2238657.4203599994</v>
      </c>
    </row>
    <row r="314" spans="1:6" ht="15.75" hidden="1" x14ac:dyDescent="0.25">
      <c r="A314" s="3" t="s">
        <v>2</v>
      </c>
      <c r="C314" s="1"/>
    </row>
    <row r="315" spans="1:6" x14ac:dyDescent="0.25">
      <c r="A315" s="3"/>
      <c r="E315" s="31" t="s">
        <v>630</v>
      </c>
      <c r="F315" s="29">
        <f>SUM(F9:F312)</f>
        <v>2238657.4203599994</v>
      </c>
    </row>
    <row r="316" spans="1:6" x14ac:dyDescent="0.25">
      <c r="A316" s="3"/>
    </row>
    <row r="318" spans="1:6" x14ac:dyDescent="0.25">
      <c r="A318" s="2" t="s">
        <v>1</v>
      </c>
    </row>
    <row r="319" spans="1:6" x14ac:dyDescent="0.25">
      <c r="A319" t="s">
        <v>0</v>
      </c>
    </row>
  </sheetData>
  <autoFilter ref="A7:F314">
    <filterColumn colId="1">
      <customFilters>
        <customFilter operator="notEqual" val=" "/>
      </customFilters>
    </filterColumn>
    <filterColumn colId="4">
      <filters>
        <filter val="1,099.00"/>
        <filter val="1,180.00"/>
        <filter val="1,294.37"/>
        <filter val="1,350.00"/>
        <filter val="1,375.00"/>
        <filter val="1,400.00"/>
        <filter val="1,449.14"/>
        <filter val="1,500.00"/>
        <filter val="1,625.00"/>
        <filter val="1,700.00"/>
        <filter val="10,800.00"/>
        <filter val="105.93"/>
        <filter val="11.00"/>
        <filter val="11.24"/>
        <filter val="11000.00"/>
        <filter val="114.00"/>
        <filter val="115.00"/>
        <filter val="115.48"/>
        <filter val="115.53"/>
        <filter val="12.00"/>
        <filter val="12.21"/>
        <filter val="12.93"/>
        <filter val="120.00"/>
        <filter val="122.80"/>
        <filter val="122.88"/>
        <filter val="125.00"/>
        <filter val="127.12"/>
        <filter val="128.62"/>
        <filter val="13.87"/>
        <filter val="134.00"/>
        <filter val="135.00"/>
        <filter val="1375.00"/>
        <filter val="14.00"/>
        <filter val="14.29"/>
        <filter val="14.37"/>
        <filter val="140.00"/>
        <filter val="143.00"/>
        <filter val="145.00"/>
        <filter val="148.31"/>
        <filter val="15.00"/>
        <filter val="15.84"/>
        <filter val="150.00"/>
        <filter val="155.00"/>
        <filter val="156.67"/>
        <filter val="159.00"/>
        <filter val="16.46"/>
        <filter val="160.00"/>
        <filter val="165.00"/>
        <filter val="169.49"/>
        <filter val="17.07"/>
        <filter val="170.69"/>
        <filter val="171.60"/>
        <filter val="175.00"/>
        <filter val="176.00"/>
        <filter val="18.00"/>
        <filter val="18.86"/>
        <filter val="19,650.00"/>
        <filter val="19.95"/>
        <filter val="190.68"/>
        <filter val="2,075.00"/>
        <filter val="2,200.00"/>
        <filter val="2,535.00"/>
        <filter val="2,600.00"/>
        <filter val="2,719.00"/>
        <filter val="2,950.00"/>
        <filter val="2.25"/>
        <filter val="2.40"/>
        <filter val="2.59"/>
        <filter val="2.60"/>
        <filter val="200.00"/>
        <filter val="211.86"/>
        <filter val="215.00"/>
        <filter val="22.20"/>
        <filter val="22.41"/>
        <filter val="225.00"/>
        <filter val="230.00"/>
        <filter val="234.00"/>
        <filter val="237.29"/>
        <filter val="25.00"/>
        <filter val="25.42"/>
        <filter val="250.00"/>
        <filter val="270.55"/>
        <filter val="275.00"/>
        <filter val="28.00"/>
        <filter val="289.00"/>
        <filter val="29.00"/>
        <filter val="299.72"/>
        <filter val="3,000.00"/>
        <filter val="3,800.00"/>
        <filter val="3,950.00"/>
        <filter val="3.39"/>
        <filter val="3.40"/>
        <filter val="3.50"/>
        <filter val="30.00"/>
        <filter val="30.50"/>
        <filter val="300.00"/>
        <filter val="3000.00"/>
        <filter val="301.00"/>
        <filter val="325.00"/>
        <filter val="33.00"/>
        <filter val="338.98"/>
        <filter val="35.00"/>
        <filter val="350.00"/>
        <filter val="352.00"/>
        <filter val="37.74"/>
        <filter val="375.00"/>
        <filter val="38.00"/>
        <filter val="39.00"/>
        <filter val="4,000.00"/>
        <filter val="4,740.00"/>
        <filter val="4.00"/>
        <filter val="4.24"/>
        <filter val="4.35"/>
        <filter val="4.55"/>
        <filter val="40.00"/>
        <filter val="402.54"/>
        <filter val="41.00"/>
        <filter val="42.95"/>
        <filter val="45.00"/>
        <filter val="450.00"/>
        <filter val="47.00"/>
        <filter val="470.00"/>
        <filter val="48.00"/>
        <filter val="5,000.00"/>
        <filter val="5,250.00"/>
        <filter val="5.05"/>
        <filter val="5.17"/>
        <filter val="5.50"/>
        <filter val="5.60"/>
        <filter val="5.78"/>
        <filter val="50.00"/>
        <filter val="500.00"/>
        <filter val="51.00"/>
        <filter val="52.00"/>
        <filter val="529.00"/>
        <filter val="537.00"/>
        <filter val="55.00"/>
        <filter val="550.00"/>
        <filter val="560.00"/>
        <filter val="575.00"/>
        <filter val="595.00"/>
        <filter val="6.40"/>
        <filter val="6.50"/>
        <filter val="6.95"/>
        <filter val="60.00"/>
        <filter val="600.00"/>
        <filter val="62.50"/>
        <filter val="62.93"/>
        <filter val="63.56"/>
        <filter val="636.60"/>
        <filter val="6375.00"/>
        <filter val="65.00"/>
        <filter val="66.11"/>
        <filter val="66.30"/>
        <filter val="67.80"/>
        <filter val="68.00"/>
        <filter val="7,500.00"/>
        <filter val="7.00"/>
        <filter val="7.50"/>
        <filter val="70.00"/>
        <filter val="700.00"/>
        <filter val="71.95"/>
        <filter val="719.20"/>
        <filter val="725.00"/>
        <filter val="728.81"/>
        <filter val="75.00"/>
        <filter val="76.27"/>
        <filter val="762.71"/>
        <filter val="77.54"/>
        <filter val="78.10"/>
        <filter val="79.80"/>
        <filter val="8.00"/>
        <filter val="8.34"/>
        <filter val="8.50"/>
        <filter val="82.00"/>
        <filter val="84.75"/>
        <filter val="85.00"/>
        <filter val="850.00"/>
        <filter val="93.22"/>
        <filter val="97.96"/>
      </filters>
    </filterColumn>
  </autoFilter>
  <mergeCells count="3">
    <mergeCell ref="A3:F3"/>
    <mergeCell ref="A4:F4"/>
    <mergeCell ref="A5:F5"/>
  </mergeCells>
  <pageMargins left="0.7" right="0.7" top="0.75" bottom="0.75" header="0.3" footer="0.3"/>
  <pageSetup paperSize="8" scale="79" orientation="portrait" r:id="rId1"/>
  <rowBreaks count="1" manualBreakCount="1">
    <brk id="20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 A Junio 2022</vt:lpstr>
      <vt:lpstr>'Abril 2022 A Junio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2022-07-19T19:42:11Z</cp:lastPrinted>
  <dcterms:created xsi:type="dcterms:W3CDTF">2022-07-19T14:12:07Z</dcterms:created>
  <dcterms:modified xsi:type="dcterms:W3CDTF">2022-07-19T19:57:24Z</dcterms:modified>
</cp:coreProperties>
</file>